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P_Hong/Documents/ProjectTyrant/fluxaBlog/class_on_GSCartex/lectureMaterial/03_실습데이터2/"/>
    </mc:Choice>
  </mc:AlternateContent>
  <xr:revisionPtr revIDLastSave="0" documentId="13_ncr:1_{0479FFE5-12C2-3445-8748-C553CB821E45}" xr6:coauthVersionLast="47" xr6:coauthVersionMax="47" xr10:uidLastSave="{00000000-0000-0000-0000-000000000000}"/>
  <bookViews>
    <workbookView xWindow="12000" yWindow="1700" windowWidth="23260" windowHeight="13900" activeTab="7" xr2:uid="{AF1DF8E6-1B4C-44DA-8AEB-0CF730981A53}"/>
  </bookViews>
  <sheets>
    <sheet name="README" sheetId="1" r:id="rId1"/>
    <sheet name="Settings" sheetId="7" r:id="rId2"/>
    <sheet name="계정마스터" sheetId="2" r:id="rId3"/>
    <sheet name="예산_원본" sheetId="3" r:id="rId4"/>
    <sheet name="실적_원본" sheetId="4" r:id="rId5"/>
    <sheet name="보정" sheetId="8" r:id="rId6"/>
    <sheet name="예실" sheetId="5" r:id="rId7"/>
    <sheet name="피벗" sheetId="9" r:id="rId8"/>
  </sheets>
  <definedNames>
    <definedName name="누계금액기준">Settings!$B$11</definedName>
    <definedName name="누계중대금액기준">Settings!$B$12</definedName>
    <definedName name="누계차이율기준">Settings!$B$10</definedName>
    <definedName name="당월금액기준">Settings!$B$8</definedName>
    <definedName name="당월중대금액기준">Settings!$B$9</definedName>
    <definedName name="당월차이율기준">Settings!$B$7</definedName>
    <definedName name="슬라이서_담당부서">#N/A</definedName>
    <definedName name="슬라이서_플래그">#N/A</definedName>
    <definedName name="연속개월기준">Settings!$B$15</definedName>
    <definedName name="예산여유율기준">Settings!$B$14</definedName>
    <definedName name="전년대비악화기준">Settings!$B$13</definedName>
    <definedName name="튀는값배수기준">Settings!$B$16</definedName>
    <definedName name="ExternalData_1" localSheetId="6" hidden="1">예실!$A$1:$J$421</definedName>
  </definedNames>
  <calcPr calcId="191029" iterateDelta="1E-4"/>
  <pivotCaches>
    <pivotCache cacheId="0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" i="5" l="1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S8" i="5"/>
  <c r="U22" i="5"/>
  <c r="U43" i="5"/>
  <c r="O2" i="5"/>
  <c r="P2" i="5" s="1"/>
  <c r="Q2" i="5" s="1"/>
  <c r="S2" i="5" s="1"/>
  <c r="O3" i="5"/>
  <c r="P3" i="5" s="1"/>
  <c r="Q3" i="5" s="1"/>
  <c r="S3" i="5" s="1"/>
  <c r="O4" i="5"/>
  <c r="P4" i="5" s="1"/>
  <c r="Q4" i="5" s="1"/>
  <c r="S4" i="5" s="1"/>
  <c r="O5" i="5"/>
  <c r="P5" i="5" s="1"/>
  <c r="Q5" i="5" s="1"/>
  <c r="S5" i="5" s="1"/>
  <c r="O6" i="5"/>
  <c r="P6" i="5" s="1"/>
  <c r="Q6" i="5" s="1"/>
  <c r="S6" i="5" s="1"/>
  <c r="O7" i="5"/>
  <c r="P7" i="5" s="1"/>
  <c r="Q7" i="5" s="1"/>
  <c r="S7" i="5" s="1"/>
  <c r="O8" i="5"/>
  <c r="P8" i="5" s="1"/>
  <c r="Q8" i="5" s="1"/>
  <c r="T8" i="5" s="1"/>
  <c r="U8" i="5" s="1"/>
  <c r="O9" i="5"/>
  <c r="P9" i="5" s="1"/>
  <c r="Q9" i="5" s="1"/>
  <c r="S9" i="5" s="1"/>
  <c r="O10" i="5"/>
  <c r="P10" i="5" s="1"/>
  <c r="Q10" i="5" s="1"/>
  <c r="S10" i="5" s="1"/>
  <c r="O11" i="5"/>
  <c r="P11" i="5" s="1"/>
  <c r="Q11" i="5" s="1"/>
  <c r="S11" i="5" s="1"/>
  <c r="O12" i="5"/>
  <c r="P12" i="5" s="1"/>
  <c r="Q12" i="5" s="1"/>
  <c r="S12" i="5" s="1"/>
  <c r="O13" i="5"/>
  <c r="P13" i="5" s="1"/>
  <c r="Q13" i="5" s="1"/>
  <c r="S13" i="5" s="1"/>
  <c r="O14" i="5"/>
  <c r="P14" i="5" s="1"/>
  <c r="Q14" i="5" s="1"/>
  <c r="S14" i="5" s="1"/>
  <c r="O15" i="5"/>
  <c r="P15" i="5" s="1"/>
  <c r="Q15" i="5" s="1"/>
  <c r="S15" i="5" s="1"/>
  <c r="O16" i="5"/>
  <c r="P16" i="5" s="1"/>
  <c r="Q16" i="5" s="1"/>
  <c r="S16" i="5" s="1"/>
  <c r="O17" i="5"/>
  <c r="P17" i="5" s="1"/>
  <c r="Q17" i="5" s="1"/>
  <c r="S17" i="5" s="1"/>
  <c r="O18" i="5"/>
  <c r="P18" i="5" s="1"/>
  <c r="Q18" i="5" s="1"/>
  <c r="S18" i="5" s="1"/>
  <c r="O19" i="5"/>
  <c r="P19" i="5" s="1"/>
  <c r="Q19" i="5" s="1"/>
  <c r="O20" i="5"/>
  <c r="P20" i="5" s="1"/>
  <c r="Q20" i="5" s="1"/>
  <c r="O21" i="5"/>
  <c r="P21" i="5" s="1"/>
  <c r="Q21" i="5" s="1"/>
  <c r="O43" i="5"/>
  <c r="P43" i="5" s="1"/>
  <c r="Q43" i="5" s="1"/>
  <c r="S43" i="5" s="1"/>
  <c r="T43" i="5" s="1"/>
  <c r="O23" i="5"/>
  <c r="P23" i="5" s="1"/>
  <c r="Q23" i="5" s="1"/>
  <c r="S23" i="5" s="1"/>
  <c r="O24" i="5"/>
  <c r="P24" i="5" s="1"/>
  <c r="Q24" i="5" s="1"/>
  <c r="O25" i="5"/>
  <c r="P25" i="5" s="1"/>
  <c r="Q25" i="5" s="1"/>
  <c r="O26" i="5"/>
  <c r="P26" i="5" s="1"/>
  <c r="Q26" i="5" s="1"/>
  <c r="S26" i="5" s="1"/>
  <c r="O27" i="5"/>
  <c r="P27" i="5" s="1"/>
  <c r="Q27" i="5" s="1"/>
  <c r="S27" i="5" s="1"/>
  <c r="O28" i="5"/>
  <c r="P28" i="5" s="1"/>
  <c r="Q28" i="5" s="1"/>
  <c r="S28" i="5" s="1"/>
  <c r="O29" i="5"/>
  <c r="P29" i="5" s="1"/>
  <c r="Q29" i="5" s="1"/>
  <c r="S29" i="5" s="1"/>
  <c r="O30" i="5"/>
  <c r="P30" i="5" s="1"/>
  <c r="Q30" i="5" s="1"/>
  <c r="S30" i="5" s="1"/>
  <c r="O31" i="5"/>
  <c r="P31" i="5" s="1"/>
  <c r="Q31" i="5" s="1"/>
  <c r="S31" i="5" s="1"/>
  <c r="O32" i="5"/>
  <c r="P32" i="5" s="1"/>
  <c r="Q32" i="5" s="1"/>
  <c r="S32" i="5" s="1"/>
  <c r="O33" i="5"/>
  <c r="P33" i="5" s="1"/>
  <c r="Q33" i="5" s="1"/>
  <c r="S33" i="5" s="1"/>
  <c r="O34" i="5"/>
  <c r="P34" i="5" s="1"/>
  <c r="Q34" i="5" s="1"/>
  <c r="S34" i="5" s="1"/>
  <c r="O35" i="5"/>
  <c r="P35" i="5" s="1"/>
  <c r="Q35" i="5" s="1"/>
  <c r="S35" i="5" s="1"/>
  <c r="O36" i="5"/>
  <c r="P36" i="5" s="1"/>
  <c r="Q36" i="5" s="1"/>
  <c r="S36" i="5" s="1"/>
  <c r="T36" i="5" s="1"/>
  <c r="O37" i="5"/>
  <c r="P37" i="5" s="1"/>
  <c r="Q37" i="5" s="1"/>
  <c r="S37" i="5" s="1"/>
  <c r="O38" i="5"/>
  <c r="P38" i="5" s="1"/>
  <c r="Q38" i="5" s="1"/>
  <c r="S38" i="5" s="1"/>
  <c r="O39" i="5"/>
  <c r="P39" i="5" s="1"/>
  <c r="Q39" i="5" s="1"/>
  <c r="O40" i="5"/>
  <c r="P40" i="5" s="1"/>
  <c r="Q40" i="5" s="1"/>
  <c r="O41" i="5"/>
  <c r="P41" i="5" s="1"/>
  <c r="Q41" i="5" s="1"/>
  <c r="S41" i="5" s="1"/>
  <c r="O42" i="5"/>
  <c r="P42" i="5" s="1"/>
  <c r="Q42" i="5" s="1"/>
  <c r="O421" i="5"/>
  <c r="P421" i="5" s="1"/>
  <c r="Q421" i="5" s="1"/>
  <c r="S421" i="5" s="1"/>
  <c r="O44" i="5"/>
  <c r="P44" i="5" s="1"/>
  <c r="Q44" i="5" s="1"/>
  <c r="S44" i="5" s="1"/>
  <c r="O45" i="5"/>
  <c r="P45" i="5" s="1"/>
  <c r="Q45" i="5" s="1"/>
  <c r="S45" i="5" s="1"/>
  <c r="O46" i="5"/>
  <c r="P46" i="5" s="1"/>
  <c r="Q46" i="5" s="1"/>
  <c r="S46" i="5" s="1"/>
  <c r="O47" i="5"/>
  <c r="P47" i="5" s="1"/>
  <c r="Q47" i="5" s="1"/>
  <c r="O48" i="5"/>
  <c r="P48" i="5" s="1"/>
  <c r="Q48" i="5" s="1"/>
  <c r="O49" i="5"/>
  <c r="P49" i="5" s="1"/>
  <c r="Q49" i="5" s="1"/>
  <c r="O50" i="5"/>
  <c r="P50" i="5" s="1"/>
  <c r="Q50" i="5" s="1"/>
  <c r="S50" i="5" s="1"/>
  <c r="T50" i="5" s="1"/>
  <c r="O51" i="5"/>
  <c r="P51" i="5" s="1"/>
  <c r="Q51" i="5" s="1"/>
  <c r="S51" i="5" s="1"/>
  <c r="O52" i="5"/>
  <c r="P52" i="5" s="1"/>
  <c r="Q52" i="5" s="1"/>
  <c r="O53" i="5"/>
  <c r="P53" i="5" s="1"/>
  <c r="Q53" i="5" s="1"/>
  <c r="S53" i="5" s="1"/>
  <c r="O54" i="5"/>
  <c r="P54" i="5" s="1"/>
  <c r="Q54" i="5" s="1"/>
  <c r="S54" i="5" s="1"/>
  <c r="O55" i="5"/>
  <c r="P55" i="5" s="1"/>
  <c r="Q55" i="5" s="1"/>
  <c r="S55" i="5" s="1"/>
  <c r="O56" i="5"/>
  <c r="P56" i="5" s="1"/>
  <c r="Q56" i="5" s="1"/>
  <c r="S56" i="5" s="1"/>
  <c r="O57" i="5"/>
  <c r="P57" i="5" s="1"/>
  <c r="Q57" i="5" s="1"/>
  <c r="S57" i="5" s="1"/>
  <c r="O58" i="5"/>
  <c r="P58" i="5" s="1"/>
  <c r="Q58" i="5" s="1"/>
  <c r="S58" i="5" s="1"/>
  <c r="O59" i="5"/>
  <c r="P59" i="5" s="1"/>
  <c r="Q59" i="5" s="1"/>
  <c r="S59" i="5" s="1"/>
  <c r="O60" i="5"/>
  <c r="P60" i="5" s="1"/>
  <c r="Q60" i="5" s="1"/>
  <c r="S60" i="5" s="1"/>
  <c r="O61" i="5"/>
  <c r="P61" i="5" s="1"/>
  <c r="Q61" i="5" s="1"/>
  <c r="O62" i="5"/>
  <c r="P62" i="5" s="1"/>
  <c r="Q62" i="5" s="1"/>
  <c r="O63" i="5"/>
  <c r="P63" i="5" s="1"/>
  <c r="Q63" i="5" s="1"/>
  <c r="S63" i="5" s="1"/>
  <c r="U63" i="5" s="1"/>
  <c r="O85" i="5"/>
  <c r="P85" i="5" s="1"/>
  <c r="Q85" i="5" s="1"/>
  <c r="S85" i="5" s="1"/>
  <c r="T85" i="5" s="1"/>
  <c r="O65" i="5"/>
  <c r="P65" i="5" s="1"/>
  <c r="Q65" i="5" s="1"/>
  <c r="S65" i="5" s="1"/>
  <c r="O66" i="5"/>
  <c r="P66" i="5" s="1"/>
  <c r="Q66" i="5" s="1"/>
  <c r="S66" i="5" s="1"/>
  <c r="O67" i="5"/>
  <c r="P67" i="5" s="1"/>
  <c r="Q67" i="5" s="1"/>
  <c r="S67" i="5" s="1"/>
  <c r="O68" i="5"/>
  <c r="P68" i="5" s="1"/>
  <c r="Q68" i="5" s="1"/>
  <c r="S68" i="5" s="1"/>
  <c r="O69" i="5"/>
  <c r="P69" i="5" s="1"/>
  <c r="Q69" i="5" s="1"/>
  <c r="S69" i="5" s="1"/>
  <c r="O70" i="5"/>
  <c r="P70" i="5" s="1"/>
  <c r="Q70" i="5" s="1"/>
  <c r="O71" i="5"/>
  <c r="P71" i="5" s="1"/>
  <c r="Q71" i="5" s="1"/>
  <c r="S71" i="5" s="1"/>
  <c r="O72" i="5"/>
  <c r="P72" i="5" s="1"/>
  <c r="Q72" i="5" s="1"/>
  <c r="S72" i="5" s="1"/>
  <c r="O73" i="5"/>
  <c r="P73" i="5" s="1"/>
  <c r="Q73" i="5" s="1"/>
  <c r="S73" i="5" s="1"/>
  <c r="O74" i="5"/>
  <c r="P74" i="5" s="1"/>
  <c r="Q74" i="5" s="1"/>
  <c r="S74" i="5" s="1"/>
  <c r="O75" i="5"/>
  <c r="P75" i="5" s="1"/>
  <c r="Q75" i="5" s="1"/>
  <c r="O76" i="5"/>
  <c r="P76" i="5" s="1"/>
  <c r="Q76" i="5" s="1"/>
  <c r="O77" i="5"/>
  <c r="P77" i="5" s="1"/>
  <c r="Q77" i="5" s="1"/>
  <c r="O78" i="5"/>
  <c r="P78" i="5" s="1"/>
  <c r="Q78" i="5" s="1"/>
  <c r="S78" i="5" s="1"/>
  <c r="T78" i="5" s="1"/>
  <c r="O79" i="5"/>
  <c r="P79" i="5" s="1"/>
  <c r="Q79" i="5" s="1"/>
  <c r="S79" i="5" s="1"/>
  <c r="O80" i="5"/>
  <c r="P80" i="5" s="1"/>
  <c r="Q80" i="5" s="1"/>
  <c r="O81" i="5"/>
  <c r="P81" i="5" s="1"/>
  <c r="Q81" i="5" s="1"/>
  <c r="S81" i="5" s="1"/>
  <c r="O82" i="5"/>
  <c r="P82" i="5" s="1"/>
  <c r="Q82" i="5" s="1"/>
  <c r="S82" i="5" s="1"/>
  <c r="O83" i="5"/>
  <c r="P83" i="5" s="1"/>
  <c r="Q83" i="5" s="1"/>
  <c r="S83" i="5" s="1"/>
  <c r="O84" i="5"/>
  <c r="P84" i="5" s="1"/>
  <c r="Q84" i="5" s="1"/>
  <c r="O400" i="5"/>
  <c r="P400" i="5" s="1"/>
  <c r="Q400" i="5" s="1"/>
  <c r="S400" i="5" s="1"/>
  <c r="O86" i="5"/>
  <c r="P86" i="5" s="1"/>
  <c r="Q86" i="5" s="1"/>
  <c r="S86" i="5" s="1"/>
  <c r="O87" i="5"/>
  <c r="P87" i="5" s="1"/>
  <c r="Q87" i="5" s="1"/>
  <c r="S87" i="5" s="1"/>
  <c r="O88" i="5"/>
  <c r="P88" i="5" s="1"/>
  <c r="Q88" i="5" s="1"/>
  <c r="S88" i="5" s="1"/>
  <c r="O89" i="5"/>
  <c r="P89" i="5" s="1"/>
  <c r="Q89" i="5" s="1"/>
  <c r="S89" i="5" s="1"/>
  <c r="O90" i="5"/>
  <c r="P90" i="5" s="1"/>
  <c r="Q90" i="5" s="1"/>
  <c r="O91" i="5"/>
  <c r="P91" i="5" s="1"/>
  <c r="Q91" i="5" s="1"/>
  <c r="O92" i="5"/>
  <c r="P92" i="5" s="1"/>
  <c r="Q92" i="5" s="1"/>
  <c r="S92" i="5" s="1"/>
  <c r="T92" i="5" s="1"/>
  <c r="O93" i="5"/>
  <c r="P93" i="5" s="1"/>
  <c r="Q93" i="5" s="1"/>
  <c r="S93" i="5" s="1"/>
  <c r="O94" i="5"/>
  <c r="P94" i="5" s="1"/>
  <c r="Q94" i="5" s="1"/>
  <c r="S94" i="5" s="1"/>
  <c r="O95" i="5"/>
  <c r="P95" i="5" s="1"/>
  <c r="Q95" i="5" s="1"/>
  <c r="S95" i="5" s="1"/>
  <c r="O96" i="5"/>
  <c r="P96" i="5" s="1"/>
  <c r="Q96" i="5" s="1"/>
  <c r="S96" i="5" s="1"/>
  <c r="O97" i="5"/>
  <c r="P97" i="5" s="1"/>
  <c r="Q97" i="5" s="1"/>
  <c r="S97" i="5" s="1"/>
  <c r="O98" i="5"/>
  <c r="P98" i="5" s="1"/>
  <c r="Q98" i="5" s="1"/>
  <c r="S98" i="5" s="1"/>
  <c r="O99" i="5"/>
  <c r="P99" i="5" s="1"/>
  <c r="Q99" i="5" s="1"/>
  <c r="S99" i="5" s="1"/>
  <c r="O100" i="5"/>
  <c r="P100" i="5" s="1"/>
  <c r="Q100" i="5" s="1"/>
  <c r="S100" i="5" s="1"/>
  <c r="O101" i="5"/>
  <c r="P101" i="5" s="1"/>
  <c r="Q101" i="5" s="1"/>
  <c r="S101" i="5" s="1"/>
  <c r="O102" i="5"/>
  <c r="P102" i="5" s="1"/>
  <c r="Q102" i="5" s="1"/>
  <c r="S102" i="5" s="1"/>
  <c r="O103" i="5"/>
  <c r="P103" i="5" s="1"/>
  <c r="Q103" i="5" s="1"/>
  <c r="S103" i="5" s="1"/>
  <c r="O104" i="5"/>
  <c r="P104" i="5" s="1"/>
  <c r="Q104" i="5" s="1"/>
  <c r="S104" i="5" s="1"/>
  <c r="O105" i="5"/>
  <c r="P105" i="5" s="1"/>
  <c r="Q105" i="5" s="1"/>
  <c r="S105" i="5" s="1"/>
  <c r="O379" i="5"/>
  <c r="P379" i="5" s="1"/>
  <c r="Q379" i="5" s="1"/>
  <c r="S379" i="5" s="1"/>
  <c r="T379" i="5" s="1"/>
  <c r="O107" i="5"/>
  <c r="P107" i="5" s="1"/>
  <c r="Q107" i="5" s="1"/>
  <c r="S107" i="5" s="1"/>
  <c r="O108" i="5"/>
  <c r="P108" i="5" s="1"/>
  <c r="Q108" i="5" s="1"/>
  <c r="S108" i="5" s="1"/>
  <c r="O109" i="5"/>
  <c r="P109" i="5" s="1"/>
  <c r="Q109" i="5" s="1"/>
  <c r="S109" i="5" s="1"/>
  <c r="O110" i="5"/>
  <c r="P110" i="5" s="1"/>
  <c r="Q110" i="5" s="1"/>
  <c r="S110" i="5" s="1"/>
  <c r="O111" i="5"/>
  <c r="P111" i="5" s="1"/>
  <c r="Q111" i="5" s="1"/>
  <c r="S111" i="5" s="1"/>
  <c r="O112" i="5"/>
  <c r="P112" i="5" s="1"/>
  <c r="Q112" i="5" s="1"/>
  <c r="S112" i="5" s="1"/>
  <c r="O113" i="5"/>
  <c r="P113" i="5" s="1"/>
  <c r="Q113" i="5" s="1"/>
  <c r="S113" i="5" s="1"/>
  <c r="O114" i="5"/>
  <c r="P114" i="5" s="1"/>
  <c r="Q114" i="5" s="1"/>
  <c r="S114" i="5" s="1"/>
  <c r="O115" i="5"/>
  <c r="P115" i="5" s="1"/>
  <c r="Q115" i="5" s="1"/>
  <c r="S115" i="5" s="1"/>
  <c r="O116" i="5"/>
  <c r="P116" i="5" s="1"/>
  <c r="Q116" i="5" s="1"/>
  <c r="S116" i="5" s="1"/>
  <c r="O117" i="5"/>
  <c r="P117" i="5" s="1"/>
  <c r="Q117" i="5" s="1"/>
  <c r="O118" i="5"/>
  <c r="P118" i="5" s="1"/>
  <c r="Q118" i="5" s="1"/>
  <c r="O119" i="5"/>
  <c r="P119" i="5" s="1"/>
  <c r="Q119" i="5" s="1"/>
  <c r="S119" i="5" s="1"/>
  <c r="O120" i="5"/>
  <c r="P120" i="5" s="1"/>
  <c r="Q120" i="5" s="1"/>
  <c r="S120" i="5" s="1"/>
  <c r="T120" i="5" s="1"/>
  <c r="O121" i="5"/>
  <c r="P121" i="5" s="1"/>
  <c r="Q121" i="5" s="1"/>
  <c r="O122" i="5"/>
  <c r="P122" i="5" s="1"/>
  <c r="Q122" i="5" s="1"/>
  <c r="O123" i="5"/>
  <c r="P123" i="5" s="1"/>
  <c r="Q123" i="5" s="1"/>
  <c r="S123" i="5" s="1"/>
  <c r="O124" i="5"/>
  <c r="P124" i="5" s="1"/>
  <c r="Q124" i="5" s="1"/>
  <c r="S124" i="5" s="1"/>
  <c r="O125" i="5"/>
  <c r="P125" i="5" s="1"/>
  <c r="Q125" i="5" s="1"/>
  <c r="S125" i="5" s="1"/>
  <c r="O126" i="5"/>
  <c r="P126" i="5" s="1"/>
  <c r="Q126" i="5" s="1"/>
  <c r="S126" i="5" s="1"/>
  <c r="O190" i="5"/>
  <c r="P190" i="5" s="1"/>
  <c r="Q190" i="5" s="1"/>
  <c r="S190" i="5" s="1"/>
  <c r="O128" i="5"/>
  <c r="P128" i="5" s="1"/>
  <c r="Q128" i="5" s="1"/>
  <c r="S128" i="5" s="1"/>
  <c r="O129" i="5"/>
  <c r="P129" i="5" s="1"/>
  <c r="Q129" i="5" s="1"/>
  <c r="S129" i="5" s="1"/>
  <c r="O130" i="5"/>
  <c r="P130" i="5" s="1"/>
  <c r="Q130" i="5" s="1"/>
  <c r="S130" i="5" s="1"/>
  <c r="O131" i="5"/>
  <c r="P131" i="5" s="1"/>
  <c r="Q131" i="5" s="1"/>
  <c r="S131" i="5" s="1"/>
  <c r="O132" i="5"/>
  <c r="P132" i="5" s="1"/>
  <c r="Q132" i="5" s="1"/>
  <c r="S132" i="5" s="1"/>
  <c r="O133" i="5"/>
  <c r="P133" i="5" s="1"/>
  <c r="Q133" i="5" s="1"/>
  <c r="S133" i="5" s="1"/>
  <c r="O134" i="5"/>
  <c r="P134" i="5" s="1"/>
  <c r="Q134" i="5" s="1"/>
  <c r="S134" i="5" s="1"/>
  <c r="T134" i="5" s="1"/>
  <c r="O135" i="5"/>
  <c r="P135" i="5" s="1"/>
  <c r="Q135" i="5" s="1"/>
  <c r="S135" i="5" s="1"/>
  <c r="O136" i="5"/>
  <c r="P136" i="5" s="1"/>
  <c r="Q136" i="5" s="1"/>
  <c r="S136" i="5" s="1"/>
  <c r="O137" i="5"/>
  <c r="P137" i="5" s="1"/>
  <c r="Q137" i="5" s="1"/>
  <c r="S137" i="5" s="1"/>
  <c r="O138" i="5"/>
  <c r="P138" i="5" s="1"/>
  <c r="Q138" i="5" s="1"/>
  <c r="S138" i="5" s="1"/>
  <c r="O139" i="5"/>
  <c r="P139" i="5" s="1"/>
  <c r="Q139" i="5" s="1"/>
  <c r="S139" i="5" s="1"/>
  <c r="O140" i="5"/>
  <c r="P140" i="5" s="1"/>
  <c r="Q140" i="5" s="1"/>
  <c r="S140" i="5" s="1"/>
  <c r="O141" i="5"/>
  <c r="P141" i="5" s="1"/>
  <c r="Q141" i="5" s="1"/>
  <c r="S141" i="5" s="1"/>
  <c r="O142" i="5"/>
  <c r="P142" i="5" s="1"/>
  <c r="Q142" i="5" s="1"/>
  <c r="S142" i="5" s="1"/>
  <c r="O143" i="5"/>
  <c r="P143" i="5" s="1"/>
  <c r="Q143" i="5" s="1"/>
  <c r="S143" i="5" s="1"/>
  <c r="O144" i="5"/>
  <c r="P144" i="5" s="1"/>
  <c r="Q144" i="5" s="1"/>
  <c r="S144" i="5" s="1"/>
  <c r="O145" i="5"/>
  <c r="P145" i="5" s="1"/>
  <c r="Q145" i="5" s="1"/>
  <c r="O146" i="5"/>
  <c r="P146" i="5" s="1"/>
  <c r="Q146" i="5" s="1"/>
  <c r="O147" i="5"/>
  <c r="P147" i="5" s="1"/>
  <c r="Q147" i="5" s="1"/>
  <c r="O316" i="5"/>
  <c r="P316" i="5" s="1"/>
  <c r="Q316" i="5" s="1"/>
  <c r="S316" i="5" s="1"/>
  <c r="O149" i="5"/>
  <c r="P149" i="5" s="1"/>
  <c r="Q149" i="5" s="1"/>
  <c r="O150" i="5"/>
  <c r="P150" i="5" s="1"/>
  <c r="Q150" i="5" s="1"/>
  <c r="O151" i="5"/>
  <c r="P151" i="5" s="1"/>
  <c r="Q151" i="5" s="1"/>
  <c r="S151" i="5" s="1"/>
  <c r="O152" i="5"/>
  <c r="P152" i="5" s="1"/>
  <c r="Q152" i="5" s="1"/>
  <c r="S152" i="5" s="1"/>
  <c r="O153" i="5"/>
  <c r="P153" i="5" s="1"/>
  <c r="Q153" i="5" s="1"/>
  <c r="S153" i="5" s="1"/>
  <c r="O154" i="5"/>
  <c r="P154" i="5" s="1"/>
  <c r="Q154" i="5" s="1"/>
  <c r="S154" i="5" s="1"/>
  <c r="O155" i="5"/>
  <c r="P155" i="5" s="1"/>
  <c r="Q155" i="5" s="1"/>
  <c r="S155" i="5" s="1"/>
  <c r="O156" i="5"/>
  <c r="P156" i="5" s="1"/>
  <c r="Q156" i="5" s="1"/>
  <c r="S156" i="5" s="1"/>
  <c r="O157" i="5"/>
  <c r="P157" i="5" s="1"/>
  <c r="Q157" i="5" s="1"/>
  <c r="S157" i="5" s="1"/>
  <c r="O158" i="5"/>
  <c r="P158" i="5" s="1"/>
  <c r="Q158" i="5" s="1"/>
  <c r="S158" i="5" s="1"/>
  <c r="O159" i="5"/>
  <c r="P159" i="5" s="1"/>
  <c r="Q159" i="5" s="1"/>
  <c r="S159" i="5" s="1"/>
  <c r="O160" i="5"/>
  <c r="P160" i="5" s="1"/>
  <c r="Q160" i="5" s="1"/>
  <c r="S160" i="5" s="1"/>
  <c r="O161" i="5"/>
  <c r="P161" i="5" s="1"/>
  <c r="Q161" i="5" s="1"/>
  <c r="S161" i="5" s="1"/>
  <c r="O162" i="5"/>
  <c r="P162" i="5" s="1"/>
  <c r="Q162" i="5" s="1"/>
  <c r="S162" i="5" s="1"/>
  <c r="O163" i="5"/>
  <c r="P163" i="5" s="1"/>
  <c r="Q163" i="5" s="1"/>
  <c r="S163" i="5" s="1"/>
  <c r="O164" i="5"/>
  <c r="P164" i="5" s="1"/>
  <c r="Q164" i="5" s="1"/>
  <c r="S164" i="5" s="1"/>
  <c r="O165" i="5"/>
  <c r="P165" i="5" s="1"/>
  <c r="Q165" i="5" s="1"/>
  <c r="S165" i="5" s="1"/>
  <c r="O166" i="5"/>
  <c r="P166" i="5" s="1"/>
  <c r="Q166" i="5" s="1"/>
  <c r="S166" i="5" s="1"/>
  <c r="O167" i="5"/>
  <c r="P167" i="5" s="1"/>
  <c r="Q167" i="5" s="1"/>
  <c r="S167" i="5" s="1"/>
  <c r="O168" i="5"/>
  <c r="P168" i="5" s="1"/>
  <c r="Q168" i="5" s="1"/>
  <c r="S168" i="5" s="1"/>
  <c r="O106" i="5"/>
  <c r="P106" i="5" s="1"/>
  <c r="Q106" i="5" s="1"/>
  <c r="S106" i="5" s="1"/>
  <c r="O170" i="5"/>
  <c r="P170" i="5" s="1"/>
  <c r="Q170" i="5" s="1"/>
  <c r="S170" i="5" s="1"/>
  <c r="O171" i="5"/>
  <c r="P171" i="5" s="1"/>
  <c r="Q171" i="5" s="1"/>
  <c r="S171" i="5" s="1"/>
  <c r="O172" i="5"/>
  <c r="P172" i="5" s="1"/>
  <c r="Q172" i="5" s="1"/>
  <c r="S172" i="5" s="1"/>
  <c r="O173" i="5"/>
  <c r="P173" i="5" s="1"/>
  <c r="Q173" i="5" s="1"/>
  <c r="O174" i="5"/>
  <c r="P174" i="5" s="1"/>
  <c r="Q174" i="5" s="1"/>
  <c r="O175" i="5"/>
  <c r="P175" i="5" s="1"/>
  <c r="Q175" i="5" s="1"/>
  <c r="O176" i="5"/>
  <c r="P176" i="5" s="1"/>
  <c r="Q176" i="5" s="1"/>
  <c r="S176" i="5" s="1"/>
  <c r="O177" i="5"/>
  <c r="P177" i="5" s="1"/>
  <c r="Q177" i="5" s="1"/>
  <c r="O178" i="5"/>
  <c r="P178" i="5" s="1"/>
  <c r="Q178" i="5" s="1"/>
  <c r="O179" i="5"/>
  <c r="P179" i="5" s="1"/>
  <c r="Q179" i="5" s="1"/>
  <c r="S179" i="5" s="1"/>
  <c r="O180" i="5"/>
  <c r="P180" i="5" s="1"/>
  <c r="Q180" i="5" s="1"/>
  <c r="O181" i="5"/>
  <c r="P181" i="5" s="1"/>
  <c r="Q181" i="5" s="1"/>
  <c r="S181" i="5" s="1"/>
  <c r="O182" i="5"/>
  <c r="P182" i="5" s="1"/>
  <c r="Q182" i="5" s="1"/>
  <c r="O183" i="5"/>
  <c r="P183" i="5" s="1"/>
  <c r="Q183" i="5" s="1"/>
  <c r="O184" i="5"/>
  <c r="P184" i="5" s="1"/>
  <c r="Q184" i="5" s="1"/>
  <c r="S184" i="5" s="1"/>
  <c r="O185" i="5"/>
  <c r="P185" i="5" s="1"/>
  <c r="Q185" i="5" s="1"/>
  <c r="S185" i="5" s="1"/>
  <c r="O186" i="5"/>
  <c r="P186" i="5" s="1"/>
  <c r="Q186" i="5" s="1"/>
  <c r="S186" i="5" s="1"/>
  <c r="O187" i="5"/>
  <c r="P187" i="5" s="1"/>
  <c r="Q187" i="5" s="1"/>
  <c r="O188" i="5"/>
  <c r="P188" i="5" s="1"/>
  <c r="Q188" i="5" s="1"/>
  <c r="S188" i="5" s="1"/>
  <c r="O189" i="5"/>
  <c r="P189" i="5" s="1"/>
  <c r="Q189" i="5" s="1"/>
  <c r="O211" i="5"/>
  <c r="P211" i="5" s="1"/>
  <c r="Q211" i="5" s="1"/>
  <c r="S211" i="5" s="1"/>
  <c r="O191" i="5"/>
  <c r="P191" i="5" s="1"/>
  <c r="Q191" i="5" s="1"/>
  <c r="O192" i="5"/>
  <c r="P192" i="5" s="1"/>
  <c r="Q192" i="5" s="1"/>
  <c r="O193" i="5"/>
  <c r="P193" i="5" s="1"/>
  <c r="Q193" i="5" s="1"/>
  <c r="S193" i="5" s="1"/>
  <c r="O194" i="5"/>
  <c r="P194" i="5" s="1"/>
  <c r="Q194" i="5" s="1"/>
  <c r="S194" i="5" s="1"/>
  <c r="O195" i="5"/>
  <c r="P195" i="5" s="1"/>
  <c r="Q195" i="5" s="1"/>
  <c r="S195" i="5" s="1"/>
  <c r="O196" i="5"/>
  <c r="P196" i="5" s="1"/>
  <c r="Q196" i="5" s="1"/>
  <c r="S196" i="5" s="1"/>
  <c r="O197" i="5"/>
  <c r="P197" i="5" s="1"/>
  <c r="Q197" i="5" s="1"/>
  <c r="S197" i="5" s="1"/>
  <c r="O198" i="5"/>
  <c r="P198" i="5" s="1"/>
  <c r="Q198" i="5" s="1"/>
  <c r="S198" i="5" s="1"/>
  <c r="O199" i="5"/>
  <c r="P199" i="5" s="1"/>
  <c r="Q199" i="5" s="1"/>
  <c r="S199" i="5" s="1"/>
  <c r="O200" i="5"/>
  <c r="P200" i="5" s="1"/>
  <c r="Q200" i="5" s="1"/>
  <c r="S200" i="5" s="1"/>
  <c r="O201" i="5"/>
  <c r="P201" i="5" s="1"/>
  <c r="Q201" i="5" s="1"/>
  <c r="S201" i="5" s="1"/>
  <c r="O202" i="5"/>
  <c r="P202" i="5" s="1"/>
  <c r="Q202" i="5" s="1"/>
  <c r="S202" i="5" s="1"/>
  <c r="O203" i="5"/>
  <c r="P203" i="5" s="1"/>
  <c r="Q203" i="5" s="1"/>
  <c r="S203" i="5" s="1"/>
  <c r="O204" i="5"/>
  <c r="P204" i="5" s="1"/>
  <c r="Q204" i="5" s="1"/>
  <c r="S204" i="5" s="1"/>
  <c r="O205" i="5"/>
  <c r="P205" i="5" s="1"/>
  <c r="Q205" i="5" s="1"/>
  <c r="S205" i="5" s="1"/>
  <c r="O206" i="5"/>
  <c r="P206" i="5" s="1"/>
  <c r="Q206" i="5" s="1"/>
  <c r="S206" i="5" s="1"/>
  <c r="O207" i="5"/>
  <c r="P207" i="5" s="1"/>
  <c r="Q207" i="5" s="1"/>
  <c r="S207" i="5" s="1"/>
  <c r="O208" i="5"/>
  <c r="P208" i="5" s="1"/>
  <c r="Q208" i="5" s="1"/>
  <c r="S208" i="5" s="1"/>
  <c r="O209" i="5"/>
  <c r="P209" i="5" s="1"/>
  <c r="Q209" i="5" s="1"/>
  <c r="S209" i="5" s="1"/>
  <c r="O210" i="5"/>
  <c r="P210" i="5" s="1"/>
  <c r="Q210" i="5" s="1"/>
  <c r="S210" i="5" s="1"/>
  <c r="O358" i="5"/>
  <c r="P358" i="5" s="1"/>
  <c r="Q358" i="5" s="1"/>
  <c r="S358" i="5" s="1"/>
  <c r="O212" i="5"/>
  <c r="P212" i="5" s="1"/>
  <c r="Q212" i="5" s="1"/>
  <c r="S212" i="5" s="1"/>
  <c r="O213" i="5"/>
  <c r="P213" i="5" s="1"/>
  <c r="Q213" i="5" s="1"/>
  <c r="S213" i="5" s="1"/>
  <c r="O214" i="5"/>
  <c r="P214" i="5" s="1"/>
  <c r="Q214" i="5" s="1"/>
  <c r="S214" i="5" s="1"/>
  <c r="O215" i="5"/>
  <c r="P215" i="5" s="1"/>
  <c r="Q215" i="5" s="1"/>
  <c r="O216" i="5"/>
  <c r="P216" i="5" s="1"/>
  <c r="Q216" i="5" s="1"/>
  <c r="O217" i="5"/>
  <c r="P217" i="5" s="1"/>
  <c r="Q217" i="5" s="1"/>
  <c r="O218" i="5"/>
  <c r="P218" i="5" s="1"/>
  <c r="Q218" i="5" s="1"/>
  <c r="S218" i="5" s="1"/>
  <c r="O219" i="5"/>
  <c r="P219" i="5" s="1"/>
  <c r="Q219" i="5" s="1"/>
  <c r="S219" i="5" s="1"/>
  <c r="O220" i="5"/>
  <c r="P220" i="5" s="1"/>
  <c r="Q220" i="5" s="1"/>
  <c r="O221" i="5"/>
  <c r="P221" i="5" s="1"/>
  <c r="Q221" i="5" s="1"/>
  <c r="O222" i="5"/>
  <c r="P222" i="5" s="1"/>
  <c r="Q222" i="5" s="1"/>
  <c r="S222" i="5" s="1"/>
  <c r="O223" i="5"/>
  <c r="P223" i="5" s="1"/>
  <c r="Q223" i="5" s="1"/>
  <c r="S223" i="5" s="1"/>
  <c r="O224" i="5"/>
  <c r="P224" i="5" s="1"/>
  <c r="Q224" i="5" s="1"/>
  <c r="S224" i="5" s="1"/>
  <c r="O225" i="5"/>
  <c r="P225" i="5" s="1"/>
  <c r="Q225" i="5" s="1"/>
  <c r="S225" i="5" s="1"/>
  <c r="O226" i="5"/>
  <c r="P226" i="5" s="1"/>
  <c r="Q226" i="5" s="1"/>
  <c r="S226" i="5" s="1"/>
  <c r="O227" i="5"/>
  <c r="P227" i="5" s="1"/>
  <c r="Q227" i="5" s="1"/>
  <c r="S227" i="5" s="1"/>
  <c r="O228" i="5"/>
  <c r="P228" i="5" s="1"/>
  <c r="Q228" i="5" s="1"/>
  <c r="S228" i="5" s="1"/>
  <c r="O229" i="5"/>
  <c r="P229" i="5" s="1"/>
  <c r="Q229" i="5" s="1"/>
  <c r="O230" i="5"/>
  <c r="P230" i="5" s="1"/>
  <c r="Q230" i="5" s="1"/>
  <c r="O231" i="5"/>
  <c r="P231" i="5" s="1"/>
  <c r="Q231" i="5" s="1"/>
  <c r="O337" i="5"/>
  <c r="P337" i="5" s="1"/>
  <c r="Q337" i="5" s="1"/>
  <c r="S337" i="5" s="1"/>
  <c r="O233" i="5"/>
  <c r="P233" i="5" s="1"/>
  <c r="Q233" i="5" s="1"/>
  <c r="S233" i="5" s="1"/>
  <c r="O234" i="5"/>
  <c r="P234" i="5" s="1"/>
  <c r="Q234" i="5" s="1"/>
  <c r="S234" i="5" s="1"/>
  <c r="O235" i="5"/>
  <c r="P235" i="5" s="1"/>
  <c r="Q235" i="5" s="1"/>
  <c r="O236" i="5"/>
  <c r="P236" i="5" s="1"/>
  <c r="Q236" i="5" s="1"/>
  <c r="O237" i="5"/>
  <c r="P237" i="5" s="1"/>
  <c r="Q237" i="5" s="1"/>
  <c r="S237" i="5" s="1"/>
  <c r="O238" i="5"/>
  <c r="P238" i="5" s="1"/>
  <c r="Q238" i="5" s="1"/>
  <c r="S238" i="5" s="1"/>
  <c r="O239" i="5"/>
  <c r="P239" i="5" s="1"/>
  <c r="Q239" i="5" s="1"/>
  <c r="S239" i="5" s="1"/>
  <c r="O240" i="5"/>
  <c r="P240" i="5" s="1"/>
  <c r="Q240" i="5" s="1"/>
  <c r="S240" i="5" s="1"/>
  <c r="O241" i="5"/>
  <c r="P241" i="5" s="1"/>
  <c r="Q241" i="5" s="1"/>
  <c r="S241" i="5" s="1"/>
  <c r="O242" i="5"/>
  <c r="P242" i="5" s="1"/>
  <c r="Q242" i="5" s="1"/>
  <c r="S242" i="5" s="1"/>
  <c r="O243" i="5"/>
  <c r="P243" i="5" s="1"/>
  <c r="Q243" i="5" s="1"/>
  <c r="O244" i="5"/>
  <c r="P244" i="5" s="1"/>
  <c r="Q244" i="5" s="1"/>
  <c r="O245" i="5"/>
  <c r="P245" i="5" s="1"/>
  <c r="Q245" i="5" s="1"/>
  <c r="O246" i="5"/>
  <c r="P246" i="5" s="1"/>
  <c r="Q246" i="5" s="1"/>
  <c r="S246" i="5" s="1"/>
  <c r="O247" i="5"/>
  <c r="P247" i="5" s="1"/>
  <c r="Q247" i="5" s="1"/>
  <c r="O248" i="5"/>
  <c r="P248" i="5" s="1"/>
  <c r="Q248" i="5" s="1"/>
  <c r="S248" i="5" s="1"/>
  <c r="O249" i="5"/>
  <c r="P249" i="5" s="1"/>
  <c r="Q249" i="5" s="1"/>
  <c r="S249" i="5" s="1"/>
  <c r="O250" i="5"/>
  <c r="P250" i="5" s="1"/>
  <c r="Q250" i="5" s="1"/>
  <c r="S250" i="5" s="1"/>
  <c r="O251" i="5"/>
  <c r="P251" i="5" s="1"/>
  <c r="Q251" i="5" s="1"/>
  <c r="S251" i="5" s="1"/>
  <c r="O252" i="5"/>
  <c r="P252" i="5" s="1"/>
  <c r="Q252" i="5" s="1"/>
  <c r="S252" i="5" s="1"/>
  <c r="O169" i="5"/>
  <c r="P169" i="5" s="1"/>
  <c r="Q169" i="5" s="1"/>
  <c r="S169" i="5" s="1"/>
  <c r="O254" i="5"/>
  <c r="P254" i="5" s="1"/>
  <c r="Q254" i="5" s="1"/>
  <c r="S254" i="5" s="1"/>
  <c r="O255" i="5"/>
  <c r="P255" i="5" s="1"/>
  <c r="Q255" i="5" s="1"/>
  <c r="S255" i="5" s="1"/>
  <c r="O256" i="5"/>
  <c r="P256" i="5" s="1"/>
  <c r="Q256" i="5" s="1"/>
  <c r="S256" i="5" s="1"/>
  <c r="O257" i="5"/>
  <c r="P257" i="5" s="1"/>
  <c r="Q257" i="5" s="1"/>
  <c r="O258" i="5"/>
  <c r="P258" i="5" s="1"/>
  <c r="Q258" i="5" s="1"/>
  <c r="O259" i="5"/>
  <c r="P259" i="5" s="1"/>
  <c r="Q259" i="5" s="1"/>
  <c r="S259" i="5" s="1"/>
  <c r="O260" i="5"/>
  <c r="P260" i="5" s="1"/>
  <c r="Q260" i="5" s="1"/>
  <c r="S260" i="5" s="1"/>
  <c r="O261" i="5"/>
  <c r="P261" i="5" s="1"/>
  <c r="Q261" i="5" s="1"/>
  <c r="O262" i="5"/>
  <c r="P262" i="5" s="1"/>
  <c r="Q262" i="5" s="1"/>
  <c r="O263" i="5"/>
  <c r="P263" i="5" s="1"/>
  <c r="Q263" i="5" s="1"/>
  <c r="S263" i="5" s="1"/>
  <c r="O264" i="5"/>
  <c r="P264" i="5" s="1"/>
  <c r="Q264" i="5" s="1"/>
  <c r="S264" i="5" s="1"/>
  <c r="O265" i="5"/>
  <c r="P265" i="5" s="1"/>
  <c r="Q265" i="5" s="1"/>
  <c r="S265" i="5" s="1"/>
  <c r="O266" i="5"/>
  <c r="P266" i="5" s="1"/>
  <c r="Q266" i="5" s="1"/>
  <c r="O267" i="5"/>
  <c r="P267" i="5" s="1"/>
  <c r="Q267" i="5" s="1"/>
  <c r="S267" i="5" s="1"/>
  <c r="O268" i="5"/>
  <c r="P268" i="5" s="1"/>
  <c r="Q268" i="5" s="1"/>
  <c r="S268" i="5" s="1"/>
  <c r="O269" i="5"/>
  <c r="P269" i="5" s="1"/>
  <c r="Q269" i="5" s="1"/>
  <c r="S269" i="5" s="1"/>
  <c r="O270" i="5"/>
  <c r="P270" i="5" s="1"/>
  <c r="Q270" i="5" s="1"/>
  <c r="S270" i="5" s="1"/>
  <c r="O271" i="5"/>
  <c r="P271" i="5" s="1"/>
  <c r="Q271" i="5" s="1"/>
  <c r="O272" i="5"/>
  <c r="P272" i="5" s="1"/>
  <c r="Q272" i="5" s="1"/>
  <c r="S272" i="5" s="1"/>
  <c r="O273" i="5"/>
  <c r="P273" i="5" s="1"/>
  <c r="Q273" i="5" s="1"/>
  <c r="S273" i="5" s="1"/>
  <c r="O127" i="5"/>
  <c r="P127" i="5" s="1"/>
  <c r="Q127" i="5" s="1"/>
  <c r="S127" i="5" s="1"/>
  <c r="O275" i="5"/>
  <c r="P275" i="5" s="1"/>
  <c r="Q275" i="5" s="1"/>
  <c r="S275" i="5" s="1"/>
  <c r="O276" i="5"/>
  <c r="P276" i="5" s="1"/>
  <c r="Q276" i="5" s="1"/>
  <c r="S276" i="5" s="1"/>
  <c r="O277" i="5"/>
  <c r="P277" i="5" s="1"/>
  <c r="Q277" i="5" s="1"/>
  <c r="S277" i="5" s="1"/>
  <c r="O278" i="5"/>
  <c r="P278" i="5" s="1"/>
  <c r="Q278" i="5" s="1"/>
  <c r="O279" i="5"/>
  <c r="P279" i="5" s="1"/>
  <c r="Q279" i="5" s="1"/>
  <c r="S279" i="5" s="1"/>
  <c r="O280" i="5"/>
  <c r="P280" i="5" s="1"/>
  <c r="Q280" i="5" s="1"/>
  <c r="S280" i="5" s="1"/>
  <c r="O281" i="5"/>
  <c r="P281" i="5" s="1"/>
  <c r="Q281" i="5" s="1"/>
  <c r="S281" i="5" s="1"/>
  <c r="O282" i="5"/>
  <c r="P282" i="5" s="1"/>
  <c r="Q282" i="5" s="1"/>
  <c r="S282" i="5" s="1"/>
  <c r="O283" i="5"/>
  <c r="P283" i="5" s="1"/>
  <c r="Q283" i="5" s="1"/>
  <c r="S283" i="5" s="1"/>
  <c r="O284" i="5"/>
  <c r="P284" i="5" s="1"/>
  <c r="Q284" i="5" s="1"/>
  <c r="S284" i="5" s="1"/>
  <c r="O285" i="5"/>
  <c r="P285" i="5" s="1"/>
  <c r="Q285" i="5" s="1"/>
  <c r="O286" i="5"/>
  <c r="P286" i="5" s="1"/>
  <c r="Q286" i="5" s="1"/>
  <c r="O287" i="5"/>
  <c r="P287" i="5" s="1"/>
  <c r="Q287" i="5" s="1"/>
  <c r="O288" i="5"/>
  <c r="P288" i="5" s="1"/>
  <c r="Q288" i="5" s="1"/>
  <c r="S288" i="5" s="1"/>
  <c r="O289" i="5"/>
  <c r="P289" i="5" s="1"/>
  <c r="Q289" i="5" s="1"/>
  <c r="O290" i="5"/>
  <c r="P290" i="5" s="1"/>
  <c r="Q290" i="5" s="1"/>
  <c r="O291" i="5"/>
  <c r="P291" i="5" s="1"/>
  <c r="Q291" i="5" s="1"/>
  <c r="S291" i="5" s="1"/>
  <c r="O292" i="5"/>
  <c r="P292" i="5" s="1"/>
  <c r="Q292" i="5" s="1"/>
  <c r="S292" i="5" s="1"/>
  <c r="O293" i="5"/>
  <c r="P293" i="5" s="1"/>
  <c r="Q293" i="5" s="1"/>
  <c r="S293" i="5" s="1"/>
  <c r="O294" i="5"/>
  <c r="P294" i="5" s="1"/>
  <c r="Q294" i="5" s="1"/>
  <c r="S294" i="5" s="1"/>
  <c r="O148" i="5"/>
  <c r="P148" i="5" s="1"/>
  <c r="Q148" i="5" s="1"/>
  <c r="S148" i="5" s="1"/>
  <c r="O296" i="5"/>
  <c r="P296" i="5" s="1"/>
  <c r="Q296" i="5" s="1"/>
  <c r="S296" i="5" s="1"/>
  <c r="O297" i="5"/>
  <c r="P297" i="5" s="1"/>
  <c r="Q297" i="5" s="1"/>
  <c r="S297" i="5" s="1"/>
  <c r="O298" i="5"/>
  <c r="P298" i="5" s="1"/>
  <c r="Q298" i="5" s="1"/>
  <c r="S298" i="5" s="1"/>
  <c r="O299" i="5"/>
  <c r="P299" i="5" s="1"/>
  <c r="Q299" i="5" s="1"/>
  <c r="O300" i="5"/>
  <c r="P300" i="5" s="1"/>
  <c r="Q300" i="5" s="1"/>
  <c r="O301" i="5"/>
  <c r="P301" i="5" s="1"/>
  <c r="Q301" i="5" s="1"/>
  <c r="O302" i="5"/>
  <c r="P302" i="5" s="1"/>
  <c r="Q302" i="5" s="1"/>
  <c r="S302" i="5" s="1"/>
  <c r="O303" i="5"/>
  <c r="P303" i="5" s="1"/>
  <c r="Q303" i="5" s="1"/>
  <c r="O304" i="5"/>
  <c r="P304" i="5" s="1"/>
  <c r="Q304" i="5" s="1"/>
  <c r="O305" i="5"/>
  <c r="P305" i="5" s="1"/>
  <c r="Q305" i="5" s="1"/>
  <c r="S305" i="5" s="1"/>
  <c r="O306" i="5"/>
  <c r="P306" i="5" s="1"/>
  <c r="Q306" i="5" s="1"/>
  <c r="S306" i="5" s="1"/>
  <c r="O307" i="5"/>
  <c r="P307" i="5" s="1"/>
  <c r="Q307" i="5" s="1"/>
  <c r="S307" i="5" s="1"/>
  <c r="O308" i="5"/>
  <c r="P308" i="5" s="1"/>
  <c r="Q308" i="5" s="1"/>
  <c r="S308" i="5" s="1"/>
  <c r="O309" i="5"/>
  <c r="P309" i="5" s="1"/>
  <c r="Q309" i="5" s="1"/>
  <c r="S309" i="5" s="1"/>
  <c r="O310" i="5"/>
  <c r="P310" i="5" s="1"/>
  <c r="Q310" i="5" s="1"/>
  <c r="S310" i="5" s="1"/>
  <c r="O311" i="5"/>
  <c r="P311" i="5" s="1"/>
  <c r="Q311" i="5" s="1"/>
  <c r="S311" i="5" s="1"/>
  <c r="O312" i="5"/>
  <c r="P312" i="5" s="1"/>
  <c r="Q312" i="5" s="1"/>
  <c r="S312" i="5" s="1"/>
  <c r="O313" i="5"/>
  <c r="P313" i="5" s="1"/>
  <c r="Q313" i="5" s="1"/>
  <c r="S313" i="5" s="1"/>
  <c r="O314" i="5"/>
  <c r="P314" i="5" s="1"/>
  <c r="Q314" i="5" s="1"/>
  <c r="S314" i="5" s="1"/>
  <c r="O315" i="5"/>
  <c r="P315" i="5" s="1"/>
  <c r="Q315" i="5" s="1"/>
  <c r="S315" i="5" s="1"/>
  <c r="O253" i="5"/>
  <c r="P253" i="5" s="1"/>
  <c r="Q253" i="5" s="1"/>
  <c r="S253" i="5" s="1"/>
  <c r="O317" i="5"/>
  <c r="P317" i="5" s="1"/>
  <c r="Q317" i="5" s="1"/>
  <c r="S317" i="5" s="1"/>
  <c r="O318" i="5"/>
  <c r="P318" i="5" s="1"/>
  <c r="Q318" i="5" s="1"/>
  <c r="S318" i="5" s="1"/>
  <c r="O319" i="5"/>
  <c r="P319" i="5" s="1"/>
  <c r="Q319" i="5" s="1"/>
  <c r="O320" i="5"/>
  <c r="P320" i="5" s="1"/>
  <c r="Q320" i="5" s="1"/>
  <c r="S320" i="5" s="1"/>
  <c r="O321" i="5"/>
  <c r="P321" i="5" s="1"/>
  <c r="Q321" i="5" s="1"/>
  <c r="S321" i="5" s="1"/>
  <c r="O322" i="5"/>
  <c r="P322" i="5" s="1"/>
  <c r="Q322" i="5" s="1"/>
  <c r="S322" i="5" s="1"/>
  <c r="O323" i="5"/>
  <c r="P323" i="5" s="1"/>
  <c r="Q323" i="5" s="1"/>
  <c r="S323" i="5" s="1"/>
  <c r="O324" i="5"/>
  <c r="P324" i="5" s="1"/>
  <c r="Q324" i="5" s="1"/>
  <c r="S324" i="5" s="1"/>
  <c r="O325" i="5"/>
  <c r="P325" i="5" s="1"/>
  <c r="Q325" i="5" s="1"/>
  <c r="S325" i="5" s="1"/>
  <c r="O326" i="5"/>
  <c r="P326" i="5" s="1"/>
  <c r="Q326" i="5" s="1"/>
  <c r="S326" i="5" s="1"/>
  <c r="O327" i="5"/>
  <c r="P327" i="5" s="1"/>
  <c r="Q327" i="5" s="1"/>
  <c r="O328" i="5"/>
  <c r="P328" i="5" s="1"/>
  <c r="Q328" i="5" s="1"/>
  <c r="O329" i="5"/>
  <c r="P329" i="5" s="1"/>
  <c r="Q329" i="5" s="1"/>
  <c r="O330" i="5"/>
  <c r="P330" i="5" s="1"/>
  <c r="Q330" i="5" s="1"/>
  <c r="S330" i="5" s="1"/>
  <c r="O331" i="5"/>
  <c r="P331" i="5" s="1"/>
  <c r="Q331" i="5" s="1"/>
  <c r="S331" i="5" s="1"/>
  <c r="O332" i="5"/>
  <c r="P332" i="5" s="1"/>
  <c r="Q332" i="5" s="1"/>
  <c r="S332" i="5" s="1"/>
  <c r="O333" i="5"/>
  <c r="P333" i="5" s="1"/>
  <c r="Q333" i="5" s="1"/>
  <c r="O334" i="5"/>
  <c r="P334" i="5" s="1"/>
  <c r="Q334" i="5" s="1"/>
  <c r="O335" i="5"/>
  <c r="P335" i="5" s="1"/>
  <c r="Q335" i="5" s="1"/>
  <c r="S335" i="5" s="1"/>
  <c r="O336" i="5"/>
  <c r="P336" i="5" s="1"/>
  <c r="Q336" i="5" s="1"/>
  <c r="S336" i="5" s="1"/>
  <c r="O64" i="5"/>
  <c r="P64" i="5" s="1"/>
  <c r="Q64" i="5" s="1"/>
  <c r="S64" i="5" s="1"/>
  <c r="U64" i="5" s="1"/>
  <c r="O338" i="5"/>
  <c r="P338" i="5" s="1"/>
  <c r="Q338" i="5" s="1"/>
  <c r="S338" i="5" s="1"/>
  <c r="O339" i="5"/>
  <c r="P339" i="5" s="1"/>
  <c r="Q339" i="5" s="1"/>
  <c r="S339" i="5" s="1"/>
  <c r="O340" i="5"/>
  <c r="P340" i="5" s="1"/>
  <c r="Q340" i="5" s="1"/>
  <c r="S340" i="5" s="1"/>
  <c r="O341" i="5"/>
  <c r="P341" i="5" s="1"/>
  <c r="Q341" i="5" s="1"/>
  <c r="O342" i="5"/>
  <c r="P342" i="5" s="1"/>
  <c r="Q342" i="5" s="1"/>
  <c r="O343" i="5"/>
  <c r="P343" i="5" s="1"/>
  <c r="Q343" i="5" s="1"/>
  <c r="S343" i="5" s="1"/>
  <c r="O344" i="5"/>
  <c r="P344" i="5" s="1"/>
  <c r="Q344" i="5" s="1"/>
  <c r="S344" i="5" s="1"/>
  <c r="O345" i="5"/>
  <c r="P345" i="5" s="1"/>
  <c r="Q345" i="5" s="1"/>
  <c r="S345" i="5" s="1"/>
  <c r="O346" i="5"/>
  <c r="P346" i="5" s="1"/>
  <c r="Q346" i="5" s="1"/>
  <c r="S346" i="5" s="1"/>
  <c r="O347" i="5"/>
  <c r="P347" i="5" s="1"/>
  <c r="Q347" i="5" s="1"/>
  <c r="S347" i="5" s="1"/>
  <c r="O348" i="5"/>
  <c r="P348" i="5" s="1"/>
  <c r="Q348" i="5" s="1"/>
  <c r="S348" i="5" s="1"/>
  <c r="O349" i="5"/>
  <c r="P349" i="5" s="1"/>
  <c r="Q349" i="5" s="1"/>
  <c r="S349" i="5" s="1"/>
  <c r="O350" i="5"/>
  <c r="P350" i="5" s="1"/>
  <c r="Q350" i="5" s="1"/>
  <c r="S350" i="5" s="1"/>
  <c r="O351" i="5"/>
  <c r="P351" i="5" s="1"/>
  <c r="Q351" i="5" s="1"/>
  <c r="S351" i="5" s="1"/>
  <c r="O352" i="5"/>
  <c r="P352" i="5" s="1"/>
  <c r="Q352" i="5" s="1"/>
  <c r="S352" i="5" s="1"/>
  <c r="O353" i="5"/>
  <c r="P353" i="5" s="1"/>
  <c r="Q353" i="5" s="1"/>
  <c r="S353" i="5" s="1"/>
  <c r="O354" i="5"/>
  <c r="P354" i="5" s="1"/>
  <c r="Q354" i="5" s="1"/>
  <c r="S354" i="5" s="1"/>
  <c r="O355" i="5"/>
  <c r="P355" i="5" s="1"/>
  <c r="Q355" i="5" s="1"/>
  <c r="O356" i="5"/>
  <c r="P356" i="5" s="1"/>
  <c r="Q356" i="5" s="1"/>
  <c r="O357" i="5"/>
  <c r="P357" i="5" s="1"/>
  <c r="Q357" i="5" s="1"/>
  <c r="O295" i="5"/>
  <c r="P295" i="5" s="1"/>
  <c r="Q295" i="5" s="1"/>
  <c r="S295" i="5" s="1"/>
  <c r="O359" i="5"/>
  <c r="P359" i="5" s="1"/>
  <c r="Q359" i="5" s="1"/>
  <c r="S359" i="5" s="1"/>
  <c r="O360" i="5"/>
  <c r="P360" i="5" s="1"/>
  <c r="Q360" i="5" s="1"/>
  <c r="S360" i="5" s="1"/>
  <c r="O361" i="5"/>
  <c r="P361" i="5" s="1"/>
  <c r="Q361" i="5" s="1"/>
  <c r="S361" i="5" s="1"/>
  <c r="O362" i="5"/>
  <c r="P362" i="5" s="1"/>
  <c r="Q362" i="5" s="1"/>
  <c r="S362" i="5" s="1"/>
  <c r="O363" i="5"/>
  <c r="P363" i="5" s="1"/>
  <c r="Q363" i="5" s="1"/>
  <c r="S363" i="5" s="1"/>
  <c r="O364" i="5"/>
  <c r="P364" i="5" s="1"/>
  <c r="Q364" i="5" s="1"/>
  <c r="O365" i="5"/>
  <c r="P365" i="5" s="1"/>
  <c r="Q365" i="5" s="1"/>
  <c r="S365" i="5" s="1"/>
  <c r="O366" i="5"/>
  <c r="P366" i="5" s="1"/>
  <c r="Q366" i="5" s="1"/>
  <c r="S366" i="5" s="1"/>
  <c r="O367" i="5"/>
  <c r="P367" i="5" s="1"/>
  <c r="Q367" i="5" s="1"/>
  <c r="S367" i="5" s="1"/>
  <c r="O368" i="5"/>
  <c r="P368" i="5" s="1"/>
  <c r="Q368" i="5" s="1"/>
  <c r="S368" i="5" s="1"/>
  <c r="O369" i="5"/>
  <c r="P369" i="5" s="1"/>
  <c r="Q369" i="5" s="1"/>
  <c r="O370" i="5"/>
  <c r="P370" i="5" s="1"/>
  <c r="Q370" i="5" s="1"/>
  <c r="O371" i="5"/>
  <c r="P371" i="5" s="1"/>
  <c r="Q371" i="5" s="1"/>
  <c r="S371" i="5" s="1"/>
  <c r="O372" i="5"/>
  <c r="P372" i="5" s="1"/>
  <c r="Q372" i="5" s="1"/>
  <c r="S372" i="5" s="1"/>
  <c r="O373" i="5"/>
  <c r="P373" i="5" s="1"/>
  <c r="Q373" i="5" s="1"/>
  <c r="O374" i="5"/>
  <c r="P374" i="5" s="1"/>
  <c r="Q374" i="5" s="1"/>
  <c r="O375" i="5"/>
  <c r="P375" i="5" s="1"/>
  <c r="Q375" i="5" s="1"/>
  <c r="S375" i="5" s="1"/>
  <c r="O376" i="5"/>
  <c r="P376" i="5" s="1"/>
  <c r="Q376" i="5" s="1"/>
  <c r="O377" i="5"/>
  <c r="P377" i="5" s="1"/>
  <c r="Q377" i="5" s="1"/>
  <c r="S377" i="5" s="1"/>
  <c r="O378" i="5"/>
  <c r="P378" i="5" s="1"/>
  <c r="Q378" i="5" s="1"/>
  <c r="O274" i="5"/>
  <c r="P274" i="5" s="1"/>
  <c r="Q274" i="5" s="1"/>
  <c r="O380" i="5"/>
  <c r="P380" i="5" s="1"/>
  <c r="Q380" i="5" s="1"/>
  <c r="S380" i="5" s="1"/>
  <c r="O381" i="5"/>
  <c r="P381" i="5" s="1"/>
  <c r="Q381" i="5" s="1"/>
  <c r="S381" i="5" s="1"/>
  <c r="O382" i="5"/>
  <c r="P382" i="5" s="1"/>
  <c r="Q382" i="5" s="1"/>
  <c r="S382" i="5" s="1"/>
  <c r="O383" i="5"/>
  <c r="P383" i="5" s="1"/>
  <c r="Q383" i="5" s="1"/>
  <c r="S383" i="5" s="1"/>
  <c r="O384" i="5"/>
  <c r="P384" i="5" s="1"/>
  <c r="Q384" i="5" s="1"/>
  <c r="S384" i="5" s="1"/>
  <c r="O385" i="5"/>
  <c r="P385" i="5" s="1"/>
  <c r="Q385" i="5" s="1"/>
  <c r="S385" i="5" s="1"/>
  <c r="O386" i="5"/>
  <c r="P386" i="5" s="1"/>
  <c r="Q386" i="5" s="1"/>
  <c r="S386" i="5" s="1"/>
  <c r="O387" i="5"/>
  <c r="P387" i="5" s="1"/>
  <c r="Q387" i="5" s="1"/>
  <c r="S387" i="5" s="1"/>
  <c r="O388" i="5"/>
  <c r="P388" i="5" s="1"/>
  <c r="Q388" i="5" s="1"/>
  <c r="S388" i="5" s="1"/>
  <c r="O389" i="5"/>
  <c r="P389" i="5" s="1"/>
  <c r="Q389" i="5" s="1"/>
  <c r="S389" i="5" s="1"/>
  <c r="O390" i="5"/>
  <c r="P390" i="5" s="1"/>
  <c r="Q390" i="5" s="1"/>
  <c r="S390" i="5" s="1"/>
  <c r="O391" i="5"/>
  <c r="P391" i="5" s="1"/>
  <c r="Q391" i="5" s="1"/>
  <c r="S391" i="5" s="1"/>
  <c r="O392" i="5"/>
  <c r="P392" i="5" s="1"/>
  <c r="Q392" i="5" s="1"/>
  <c r="S392" i="5" s="1"/>
  <c r="O393" i="5"/>
  <c r="P393" i="5" s="1"/>
  <c r="Q393" i="5" s="1"/>
  <c r="S393" i="5" s="1"/>
  <c r="O394" i="5"/>
  <c r="P394" i="5" s="1"/>
  <c r="Q394" i="5" s="1"/>
  <c r="S394" i="5" s="1"/>
  <c r="O395" i="5"/>
  <c r="P395" i="5" s="1"/>
  <c r="Q395" i="5" s="1"/>
  <c r="S395" i="5" s="1"/>
  <c r="O396" i="5"/>
  <c r="P396" i="5" s="1"/>
  <c r="Q396" i="5" s="1"/>
  <c r="S396" i="5" s="1"/>
  <c r="O397" i="5"/>
  <c r="P397" i="5" s="1"/>
  <c r="Q397" i="5" s="1"/>
  <c r="O398" i="5"/>
  <c r="P398" i="5" s="1"/>
  <c r="Q398" i="5" s="1"/>
  <c r="O399" i="5"/>
  <c r="P399" i="5" s="1"/>
  <c r="Q399" i="5" s="1"/>
  <c r="O22" i="5"/>
  <c r="P22" i="5" s="1"/>
  <c r="Q22" i="5" s="1"/>
  <c r="S22" i="5" s="1"/>
  <c r="O401" i="5"/>
  <c r="P401" i="5" s="1"/>
  <c r="Q401" i="5" s="1"/>
  <c r="O402" i="5"/>
  <c r="P402" i="5" s="1"/>
  <c r="Q402" i="5" s="1"/>
  <c r="O403" i="5"/>
  <c r="P403" i="5" s="1"/>
  <c r="Q403" i="5" s="1"/>
  <c r="S403" i="5" s="1"/>
  <c r="O404" i="5"/>
  <c r="P404" i="5" s="1"/>
  <c r="Q404" i="5" s="1"/>
  <c r="S404" i="5" s="1"/>
  <c r="O405" i="5"/>
  <c r="P405" i="5" s="1"/>
  <c r="Q405" i="5" s="1"/>
  <c r="S405" i="5" s="1"/>
  <c r="O406" i="5"/>
  <c r="P406" i="5" s="1"/>
  <c r="Q406" i="5" s="1"/>
  <c r="S406" i="5" s="1"/>
  <c r="O407" i="5"/>
  <c r="P407" i="5" s="1"/>
  <c r="Q407" i="5" s="1"/>
  <c r="S407" i="5" s="1"/>
  <c r="O408" i="5"/>
  <c r="P408" i="5" s="1"/>
  <c r="Q408" i="5" s="1"/>
  <c r="S408" i="5" s="1"/>
  <c r="O409" i="5"/>
  <c r="P409" i="5" s="1"/>
  <c r="Q409" i="5" s="1"/>
  <c r="S409" i="5" s="1"/>
  <c r="O410" i="5"/>
  <c r="P410" i="5" s="1"/>
  <c r="Q410" i="5" s="1"/>
  <c r="S410" i="5" s="1"/>
  <c r="O411" i="5"/>
  <c r="P411" i="5" s="1"/>
  <c r="Q411" i="5" s="1"/>
  <c r="O412" i="5"/>
  <c r="P412" i="5" s="1"/>
  <c r="Q412" i="5" s="1"/>
  <c r="O413" i="5"/>
  <c r="P413" i="5" s="1"/>
  <c r="Q413" i="5" s="1"/>
  <c r="O414" i="5"/>
  <c r="P414" i="5" s="1"/>
  <c r="Q414" i="5" s="1"/>
  <c r="S414" i="5" s="1"/>
  <c r="O415" i="5"/>
  <c r="P415" i="5" s="1"/>
  <c r="Q415" i="5" s="1"/>
  <c r="O416" i="5"/>
  <c r="P416" i="5" s="1"/>
  <c r="Q416" i="5" s="1"/>
  <c r="O417" i="5"/>
  <c r="P417" i="5" s="1"/>
  <c r="Q417" i="5" s="1"/>
  <c r="O418" i="5"/>
  <c r="P418" i="5" s="1"/>
  <c r="Q418" i="5" s="1"/>
  <c r="S418" i="5" s="1"/>
  <c r="O419" i="5"/>
  <c r="P419" i="5" s="1"/>
  <c r="Q419" i="5" s="1"/>
  <c r="S419" i="5" s="1"/>
  <c r="O420" i="5"/>
  <c r="P420" i="5" s="1"/>
  <c r="Q420" i="5" s="1"/>
  <c r="S420" i="5" s="1"/>
  <c r="O232" i="5"/>
  <c r="P232" i="5" s="1"/>
  <c r="Q232" i="5" s="1"/>
  <c r="S232" i="5" s="1"/>
  <c r="H6" i="8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43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21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85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400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379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90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316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06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211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358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337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169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127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148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253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64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295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274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22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232" i="5"/>
  <c r="M22" i="5"/>
  <c r="N22" i="5" s="1"/>
  <c r="L2" i="5"/>
  <c r="M2" i="5" s="1"/>
  <c r="N2" i="5" s="1"/>
  <c r="L3" i="5"/>
  <c r="M3" i="5" s="1"/>
  <c r="N3" i="5" s="1"/>
  <c r="L4" i="5"/>
  <c r="M4" i="5" s="1"/>
  <c r="N4" i="5" s="1"/>
  <c r="L5" i="5"/>
  <c r="M5" i="5" s="1"/>
  <c r="N5" i="5" s="1"/>
  <c r="L6" i="5"/>
  <c r="M6" i="5" s="1"/>
  <c r="N6" i="5" s="1"/>
  <c r="L7" i="5"/>
  <c r="M7" i="5" s="1"/>
  <c r="N7" i="5" s="1"/>
  <c r="L8" i="5"/>
  <c r="M8" i="5" s="1"/>
  <c r="N8" i="5" s="1"/>
  <c r="L9" i="5"/>
  <c r="M9" i="5" s="1"/>
  <c r="N9" i="5" s="1"/>
  <c r="L10" i="5"/>
  <c r="M10" i="5" s="1"/>
  <c r="N10" i="5" s="1"/>
  <c r="L11" i="5"/>
  <c r="M11" i="5" s="1"/>
  <c r="N11" i="5" s="1"/>
  <c r="L12" i="5"/>
  <c r="M12" i="5" s="1"/>
  <c r="N12" i="5" s="1"/>
  <c r="L13" i="5"/>
  <c r="M13" i="5" s="1"/>
  <c r="N13" i="5" s="1"/>
  <c r="L14" i="5"/>
  <c r="M14" i="5" s="1"/>
  <c r="N14" i="5" s="1"/>
  <c r="L15" i="5"/>
  <c r="M15" i="5" s="1"/>
  <c r="N15" i="5" s="1"/>
  <c r="L16" i="5"/>
  <c r="M16" i="5" s="1"/>
  <c r="N16" i="5" s="1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43" i="5"/>
  <c r="M43" i="5" s="1"/>
  <c r="N43" i="5" s="1"/>
  <c r="L23" i="5"/>
  <c r="M23" i="5" s="1"/>
  <c r="N23" i="5" s="1"/>
  <c r="L24" i="5"/>
  <c r="M24" i="5" s="1"/>
  <c r="N24" i="5" s="1"/>
  <c r="L25" i="5"/>
  <c r="M25" i="5" s="1"/>
  <c r="N25" i="5" s="1"/>
  <c r="L26" i="5"/>
  <c r="M26" i="5" s="1"/>
  <c r="N26" i="5" s="1"/>
  <c r="L27" i="5"/>
  <c r="M27" i="5" s="1"/>
  <c r="N27" i="5" s="1"/>
  <c r="L28" i="5"/>
  <c r="M28" i="5" s="1"/>
  <c r="N28" i="5" s="1"/>
  <c r="L29" i="5"/>
  <c r="M29" i="5" s="1"/>
  <c r="N29" i="5" s="1"/>
  <c r="L30" i="5"/>
  <c r="M30" i="5" s="1"/>
  <c r="N30" i="5" s="1"/>
  <c r="L31" i="5"/>
  <c r="M31" i="5" s="1"/>
  <c r="N31" i="5" s="1"/>
  <c r="L32" i="5"/>
  <c r="M32" i="5" s="1"/>
  <c r="N32" i="5" s="1"/>
  <c r="L33" i="5"/>
  <c r="M33" i="5" s="1"/>
  <c r="N33" i="5" s="1"/>
  <c r="L34" i="5"/>
  <c r="M34" i="5" s="1"/>
  <c r="N34" i="5" s="1"/>
  <c r="L35" i="5"/>
  <c r="M35" i="5" s="1"/>
  <c r="N35" i="5" s="1"/>
  <c r="L36" i="5"/>
  <c r="M36" i="5" s="1"/>
  <c r="N36" i="5" s="1"/>
  <c r="L37" i="5"/>
  <c r="M37" i="5" s="1"/>
  <c r="N37" i="5" s="1"/>
  <c r="L38" i="5"/>
  <c r="M38" i="5" s="1"/>
  <c r="N38" i="5" s="1"/>
  <c r="L39" i="5"/>
  <c r="M39" i="5" s="1"/>
  <c r="N39" i="5" s="1"/>
  <c r="L40" i="5"/>
  <c r="M40" i="5" s="1"/>
  <c r="N40" i="5" s="1"/>
  <c r="L41" i="5"/>
  <c r="M41" i="5" s="1"/>
  <c r="N41" i="5" s="1"/>
  <c r="L42" i="5"/>
  <c r="M42" i="5" s="1"/>
  <c r="N42" i="5" s="1"/>
  <c r="L421" i="5"/>
  <c r="M421" i="5" s="1"/>
  <c r="N421" i="5" s="1"/>
  <c r="L44" i="5"/>
  <c r="M44" i="5" s="1"/>
  <c r="N44" i="5" s="1"/>
  <c r="L45" i="5"/>
  <c r="M45" i="5" s="1"/>
  <c r="N45" i="5" s="1"/>
  <c r="L46" i="5"/>
  <c r="M46" i="5" s="1"/>
  <c r="N46" i="5" s="1"/>
  <c r="L47" i="5"/>
  <c r="M47" i="5" s="1"/>
  <c r="N47" i="5" s="1"/>
  <c r="L48" i="5"/>
  <c r="M48" i="5" s="1"/>
  <c r="N48" i="5" s="1"/>
  <c r="L49" i="5"/>
  <c r="M49" i="5" s="1"/>
  <c r="N49" i="5" s="1"/>
  <c r="L50" i="5"/>
  <c r="M50" i="5" s="1"/>
  <c r="N50" i="5" s="1"/>
  <c r="L51" i="5"/>
  <c r="M51" i="5" s="1"/>
  <c r="N51" i="5" s="1"/>
  <c r="L52" i="5"/>
  <c r="M52" i="5" s="1"/>
  <c r="N52" i="5" s="1"/>
  <c r="L53" i="5"/>
  <c r="M53" i="5" s="1"/>
  <c r="N53" i="5" s="1"/>
  <c r="L54" i="5"/>
  <c r="M54" i="5" s="1"/>
  <c r="N54" i="5" s="1"/>
  <c r="L55" i="5"/>
  <c r="M55" i="5" s="1"/>
  <c r="N55" i="5" s="1"/>
  <c r="L56" i="5"/>
  <c r="M56" i="5" s="1"/>
  <c r="N56" i="5" s="1"/>
  <c r="L57" i="5"/>
  <c r="M57" i="5" s="1"/>
  <c r="N57" i="5" s="1"/>
  <c r="L58" i="5"/>
  <c r="M58" i="5" s="1"/>
  <c r="N58" i="5" s="1"/>
  <c r="L59" i="5"/>
  <c r="M59" i="5" s="1"/>
  <c r="N59" i="5" s="1"/>
  <c r="L60" i="5"/>
  <c r="M60" i="5" s="1"/>
  <c r="N60" i="5" s="1"/>
  <c r="L61" i="5"/>
  <c r="M61" i="5" s="1"/>
  <c r="N61" i="5" s="1"/>
  <c r="L62" i="5"/>
  <c r="M62" i="5" s="1"/>
  <c r="N62" i="5" s="1"/>
  <c r="L63" i="5"/>
  <c r="M63" i="5" s="1"/>
  <c r="N63" i="5" s="1"/>
  <c r="L85" i="5"/>
  <c r="M85" i="5" s="1"/>
  <c r="N85" i="5" s="1"/>
  <c r="L65" i="5"/>
  <c r="M65" i="5" s="1"/>
  <c r="N65" i="5" s="1"/>
  <c r="L66" i="5"/>
  <c r="M66" i="5" s="1"/>
  <c r="N66" i="5" s="1"/>
  <c r="L67" i="5"/>
  <c r="M67" i="5" s="1"/>
  <c r="N67" i="5" s="1"/>
  <c r="L68" i="5"/>
  <c r="M68" i="5" s="1"/>
  <c r="N68" i="5" s="1"/>
  <c r="L69" i="5"/>
  <c r="M69" i="5" s="1"/>
  <c r="N69" i="5" s="1"/>
  <c r="L70" i="5"/>
  <c r="M70" i="5" s="1"/>
  <c r="N70" i="5" s="1"/>
  <c r="L71" i="5"/>
  <c r="M71" i="5" s="1"/>
  <c r="N71" i="5" s="1"/>
  <c r="L72" i="5"/>
  <c r="M72" i="5" s="1"/>
  <c r="N72" i="5" s="1"/>
  <c r="L73" i="5"/>
  <c r="M73" i="5" s="1"/>
  <c r="N73" i="5" s="1"/>
  <c r="L74" i="5"/>
  <c r="M74" i="5" s="1"/>
  <c r="N74" i="5" s="1"/>
  <c r="L75" i="5"/>
  <c r="M75" i="5" s="1"/>
  <c r="N75" i="5" s="1"/>
  <c r="L76" i="5"/>
  <c r="M76" i="5" s="1"/>
  <c r="N76" i="5" s="1"/>
  <c r="L77" i="5"/>
  <c r="M77" i="5" s="1"/>
  <c r="N77" i="5" s="1"/>
  <c r="L78" i="5"/>
  <c r="M78" i="5" s="1"/>
  <c r="N78" i="5" s="1"/>
  <c r="L79" i="5"/>
  <c r="M79" i="5" s="1"/>
  <c r="N79" i="5" s="1"/>
  <c r="L80" i="5"/>
  <c r="M80" i="5" s="1"/>
  <c r="N80" i="5" s="1"/>
  <c r="L81" i="5"/>
  <c r="M81" i="5" s="1"/>
  <c r="N81" i="5" s="1"/>
  <c r="L82" i="5"/>
  <c r="M82" i="5" s="1"/>
  <c r="N82" i="5" s="1"/>
  <c r="L83" i="5"/>
  <c r="M83" i="5" s="1"/>
  <c r="N83" i="5" s="1"/>
  <c r="L84" i="5"/>
  <c r="M84" i="5" s="1"/>
  <c r="N84" i="5" s="1"/>
  <c r="L400" i="5"/>
  <c r="M400" i="5" s="1"/>
  <c r="N400" i="5" s="1"/>
  <c r="L86" i="5"/>
  <c r="M86" i="5" s="1"/>
  <c r="N86" i="5" s="1"/>
  <c r="L87" i="5"/>
  <c r="M87" i="5" s="1"/>
  <c r="N87" i="5" s="1"/>
  <c r="L88" i="5"/>
  <c r="M88" i="5" s="1"/>
  <c r="N88" i="5" s="1"/>
  <c r="L89" i="5"/>
  <c r="M89" i="5" s="1"/>
  <c r="N89" i="5" s="1"/>
  <c r="L90" i="5"/>
  <c r="M90" i="5" s="1"/>
  <c r="N90" i="5" s="1"/>
  <c r="L91" i="5"/>
  <c r="M91" i="5" s="1"/>
  <c r="N91" i="5" s="1"/>
  <c r="L92" i="5"/>
  <c r="M92" i="5" s="1"/>
  <c r="N92" i="5" s="1"/>
  <c r="L93" i="5"/>
  <c r="M93" i="5" s="1"/>
  <c r="N93" i="5" s="1"/>
  <c r="L94" i="5"/>
  <c r="M94" i="5" s="1"/>
  <c r="N94" i="5" s="1"/>
  <c r="L95" i="5"/>
  <c r="M95" i="5" s="1"/>
  <c r="N95" i="5" s="1"/>
  <c r="L96" i="5"/>
  <c r="M96" i="5" s="1"/>
  <c r="N96" i="5" s="1"/>
  <c r="L97" i="5"/>
  <c r="M97" i="5" s="1"/>
  <c r="N97" i="5" s="1"/>
  <c r="L98" i="5"/>
  <c r="M98" i="5" s="1"/>
  <c r="N98" i="5" s="1"/>
  <c r="L99" i="5"/>
  <c r="M99" i="5" s="1"/>
  <c r="N99" i="5" s="1"/>
  <c r="L100" i="5"/>
  <c r="M100" i="5" s="1"/>
  <c r="N100" i="5" s="1"/>
  <c r="L101" i="5"/>
  <c r="M101" i="5" s="1"/>
  <c r="N101" i="5" s="1"/>
  <c r="L102" i="5"/>
  <c r="M102" i="5" s="1"/>
  <c r="N102" i="5" s="1"/>
  <c r="L103" i="5"/>
  <c r="M103" i="5" s="1"/>
  <c r="N103" i="5" s="1"/>
  <c r="L104" i="5"/>
  <c r="M104" i="5" s="1"/>
  <c r="N104" i="5" s="1"/>
  <c r="L105" i="5"/>
  <c r="M105" i="5" s="1"/>
  <c r="N105" i="5" s="1"/>
  <c r="L379" i="5"/>
  <c r="M379" i="5" s="1"/>
  <c r="N379" i="5" s="1"/>
  <c r="L107" i="5"/>
  <c r="M107" i="5" s="1"/>
  <c r="N107" i="5" s="1"/>
  <c r="L108" i="5"/>
  <c r="M108" i="5" s="1"/>
  <c r="N108" i="5" s="1"/>
  <c r="L109" i="5"/>
  <c r="M109" i="5" s="1"/>
  <c r="N109" i="5" s="1"/>
  <c r="L110" i="5"/>
  <c r="M110" i="5" s="1"/>
  <c r="N110" i="5" s="1"/>
  <c r="L111" i="5"/>
  <c r="M111" i="5" s="1"/>
  <c r="N111" i="5" s="1"/>
  <c r="L112" i="5"/>
  <c r="M112" i="5" s="1"/>
  <c r="N112" i="5" s="1"/>
  <c r="L113" i="5"/>
  <c r="M113" i="5" s="1"/>
  <c r="N113" i="5" s="1"/>
  <c r="L114" i="5"/>
  <c r="M114" i="5" s="1"/>
  <c r="N114" i="5" s="1"/>
  <c r="L115" i="5"/>
  <c r="M115" i="5" s="1"/>
  <c r="N115" i="5" s="1"/>
  <c r="L116" i="5"/>
  <c r="M116" i="5" s="1"/>
  <c r="N116" i="5" s="1"/>
  <c r="L117" i="5"/>
  <c r="M117" i="5" s="1"/>
  <c r="N117" i="5" s="1"/>
  <c r="L118" i="5"/>
  <c r="M118" i="5" s="1"/>
  <c r="N118" i="5" s="1"/>
  <c r="L119" i="5"/>
  <c r="M119" i="5" s="1"/>
  <c r="N119" i="5" s="1"/>
  <c r="L120" i="5"/>
  <c r="M120" i="5" s="1"/>
  <c r="N120" i="5" s="1"/>
  <c r="L121" i="5"/>
  <c r="M121" i="5" s="1"/>
  <c r="N121" i="5" s="1"/>
  <c r="L122" i="5"/>
  <c r="M122" i="5" s="1"/>
  <c r="N122" i="5" s="1"/>
  <c r="L123" i="5"/>
  <c r="M123" i="5" s="1"/>
  <c r="N123" i="5" s="1"/>
  <c r="L124" i="5"/>
  <c r="M124" i="5" s="1"/>
  <c r="N124" i="5" s="1"/>
  <c r="L125" i="5"/>
  <c r="M125" i="5" s="1"/>
  <c r="N125" i="5" s="1"/>
  <c r="L126" i="5"/>
  <c r="M126" i="5" s="1"/>
  <c r="N126" i="5" s="1"/>
  <c r="L190" i="5"/>
  <c r="M190" i="5" s="1"/>
  <c r="N190" i="5" s="1"/>
  <c r="L128" i="5"/>
  <c r="M128" i="5" s="1"/>
  <c r="N128" i="5" s="1"/>
  <c r="L129" i="5"/>
  <c r="M129" i="5" s="1"/>
  <c r="N129" i="5" s="1"/>
  <c r="L130" i="5"/>
  <c r="M130" i="5" s="1"/>
  <c r="N130" i="5" s="1"/>
  <c r="L131" i="5"/>
  <c r="M131" i="5" s="1"/>
  <c r="N131" i="5" s="1"/>
  <c r="L132" i="5"/>
  <c r="M132" i="5" s="1"/>
  <c r="N132" i="5" s="1"/>
  <c r="L133" i="5"/>
  <c r="M133" i="5" s="1"/>
  <c r="N133" i="5" s="1"/>
  <c r="L134" i="5"/>
  <c r="M134" i="5" s="1"/>
  <c r="N134" i="5" s="1"/>
  <c r="L135" i="5"/>
  <c r="M135" i="5" s="1"/>
  <c r="N135" i="5" s="1"/>
  <c r="L136" i="5"/>
  <c r="M136" i="5" s="1"/>
  <c r="N136" i="5" s="1"/>
  <c r="L137" i="5"/>
  <c r="M137" i="5" s="1"/>
  <c r="N137" i="5" s="1"/>
  <c r="L138" i="5"/>
  <c r="M138" i="5" s="1"/>
  <c r="N138" i="5" s="1"/>
  <c r="L139" i="5"/>
  <c r="M139" i="5" s="1"/>
  <c r="N139" i="5" s="1"/>
  <c r="L140" i="5"/>
  <c r="M140" i="5" s="1"/>
  <c r="N140" i="5" s="1"/>
  <c r="L141" i="5"/>
  <c r="M141" i="5" s="1"/>
  <c r="N141" i="5" s="1"/>
  <c r="L142" i="5"/>
  <c r="M142" i="5" s="1"/>
  <c r="N142" i="5" s="1"/>
  <c r="L143" i="5"/>
  <c r="M143" i="5" s="1"/>
  <c r="N143" i="5" s="1"/>
  <c r="L144" i="5"/>
  <c r="M144" i="5" s="1"/>
  <c r="N144" i="5" s="1"/>
  <c r="L145" i="5"/>
  <c r="M145" i="5" s="1"/>
  <c r="N145" i="5" s="1"/>
  <c r="L146" i="5"/>
  <c r="M146" i="5" s="1"/>
  <c r="N146" i="5" s="1"/>
  <c r="L147" i="5"/>
  <c r="M147" i="5" s="1"/>
  <c r="N147" i="5" s="1"/>
  <c r="L316" i="5"/>
  <c r="M316" i="5" s="1"/>
  <c r="N316" i="5" s="1"/>
  <c r="L149" i="5"/>
  <c r="M149" i="5" s="1"/>
  <c r="N149" i="5" s="1"/>
  <c r="L150" i="5"/>
  <c r="M150" i="5" s="1"/>
  <c r="N150" i="5" s="1"/>
  <c r="L151" i="5"/>
  <c r="M151" i="5" s="1"/>
  <c r="N151" i="5" s="1"/>
  <c r="L152" i="5"/>
  <c r="M152" i="5" s="1"/>
  <c r="N152" i="5" s="1"/>
  <c r="L153" i="5"/>
  <c r="M153" i="5" s="1"/>
  <c r="N153" i="5" s="1"/>
  <c r="L154" i="5"/>
  <c r="M154" i="5" s="1"/>
  <c r="N154" i="5" s="1"/>
  <c r="L155" i="5"/>
  <c r="M155" i="5" s="1"/>
  <c r="N155" i="5" s="1"/>
  <c r="L156" i="5"/>
  <c r="M156" i="5" s="1"/>
  <c r="N156" i="5" s="1"/>
  <c r="L157" i="5"/>
  <c r="M157" i="5" s="1"/>
  <c r="N157" i="5" s="1"/>
  <c r="L158" i="5"/>
  <c r="M158" i="5" s="1"/>
  <c r="N158" i="5" s="1"/>
  <c r="L159" i="5"/>
  <c r="M159" i="5" s="1"/>
  <c r="N159" i="5" s="1"/>
  <c r="L160" i="5"/>
  <c r="M160" i="5" s="1"/>
  <c r="N160" i="5" s="1"/>
  <c r="L161" i="5"/>
  <c r="M161" i="5" s="1"/>
  <c r="N161" i="5" s="1"/>
  <c r="L162" i="5"/>
  <c r="M162" i="5" s="1"/>
  <c r="N162" i="5" s="1"/>
  <c r="L163" i="5"/>
  <c r="M163" i="5" s="1"/>
  <c r="N163" i="5" s="1"/>
  <c r="L164" i="5"/>
  <c r="M164" i="5" s="1"/>
  <c r="N164" i="5" s="1"/>
  <c r="L165" i="5"/>
  <c r="M165" i="5" s="1"/>
  <c r="N165" i="5" s="1"/>
  <c r="L166" i="5"/>
  <c r="M166" i="5" s="1"/>
  <c r="N166" i="5" s="1"/>
  <c r="L167" i="5"/>
  <c r="M167" i="5" s="1"/>
  <c r="N167" i="5" s="1"/>
  <c r="L168" i="5"/>
  <c r="M168" i="5" s="1"/>
  <c r="N168" i="5" s="1"/>
  <c r="L106" i="5"/>
  <c r="M106" i="5" s="1"/>
  <c r="N106" i="5" s="1"/>
  <c r="L170" i="5"/>
  <c r="M170" i="5" s="1"/>
  <c r="N170" i="5" s="1"/>
  <c r="L171" i="5"/>
  <c r="M171" i="5" s="1"/>
  <c r="N171" i="5" s="1"/>
  <c r="L172" i="5"/>
  <c r="M172" i="5" s="1"/>
  <c r="N172" i="5" s="1"/>
  <c r="L173" i="5"/>
  <c r="M173" i="5" s="1"/>
  <c r="N173" i="5" s="1"/>
  <c r="L174" i="5"/>
  <c r="M174" i="5" s="1"/>
  <c r="N174" i="5" s="1"/>
  <c r="L175" i="5"/>
  <c r="M175" i="5" s="1"/>
  <c r="N175" i="5" s="1"/>
  <c r="L176" i="5"/>
  <c r="M176" i="5" s="1"/>
  <c r="N176" i="5" s="1"/>
  <c r="L177" i="5"/>
  <c r="M177" i="5" s="1"/>
  <c r="N177" i="5" s="1"/>
  <c r="L178" i="5"/>
  <c r="M178" i="5" s="1"/>
  <c r="N178" i="5" s="1"/>
  <c r="L179" i="5"/>
  <c r="M179" i="5" s="1"/>
  <c r="N179" i="5" s="1"/>
  <c r="L180" i="5"/>
  <c r="M180" i="5" s="1"/>
  <c r="N180" i="5" s="1"/>
  <c r="L181" i="5"/>
  <c r="M181" i="5" s="1"/>
  <c r="N181" i="5" s="1"/>
  <c r="L182" i="5"/>
  <c r="M182" i="5" s="1"/>
  <c r="N182" i="5" s="1"/>
  <c r="L183" i="5"/>
  <c r="M183" i="5" s="1"/>
  <c r="N183" i="5" s="1"/>
  <c r="L184" i="5"/>
  <c r="M184" i="5" s="1"/>
  <c r="N184" i="5" s="1"/>
  <c r="L185" i="5"/>
  <c r="M185" i="5" s="1"/>
  <c r="N185" i="5" s="1"/>
  <c r="L186" i="5"/>
  <c r="M186" i="5" s="1"/>
  <c r="N186" i="5" s="1"/>
  <c r="L187" i="5"/>
  <c r="M187" i="5" s="1"/>
  <c r="N187" i="5" s="1"/>
  <c r="L188" i="5"/>
  <c r="M188" i="5" s="1"/>
  <c r="N188" i="5" s="1"/>
  <c r="L189" i="5"/>
  <c r="M189" i="5" s="1"/>
  <c r="N189" i="5" s="1"/>
  <c r="L211" i="5"/>
  <c r="M211" i="5" s="1"/>
  <c r="N211" i="5" s="1"/>
  <c r="L191" i="5"/>
  <c r="M191" i="5" s="1"/>
  <c r="N191" i="5" s="1"/>
  <c r="L192" i="5"/>
  <c r="M192" i="5" s="1"/>
  <c r="N192" i="5" s="1"/>
  <c r="L193" i="5"/>
  <c r="M193" i="5" s="1"/>
  <c r="N193" i="5" s="1"/>
  <c r="L194" i="5"/>
  <c r="M194" i="5" s="1"/>
  <c r="N194" i="5" s="1"/>
  <c r="L195" i="5"/>
  <c r="M195" i="5" s="1"/>
  <c r="N195" i="5" s="1"/>
  <c r="L196" i="5"/>
  <c r="M196" i="5" s="1"/>
  <c r="N196" i="5" s="1"/>
  <c r="L197" i="5"/>
  <c r="M197" i="5" s="1"/>
  <c r="N197" i="5" s="1"/>
  <c r="L198" i="5"/>
  <c r="M198" i="5" s="1"/>
  <c r="N198" i="5" s="1"/>
  <c r="L199" i="5"/>
  <c r="M199" i="5" s="1"/>
  <c r="N199" i="5" s="1"/>
  <c r="L200" i="5"/>
  <c r="M200" i="5" s="1"/>
  <c r="N200" i="5" s="1"/>
  <c r="L201" i="5"/>
  <c r="M201" i="5" s="1"/>
  <c r="N201" i="5" s="1"/>
  <c r="L202" i="5"/>
  <c r="M202" i="5" s="1"/>
  <c r="N202" i="5" s="1"/>
  <c r="L203" i="5"/>
  <c r="M203" i="5" s="1"/>
  <c r="N203" i="5" s="1"/>
  <c r="L204" i="5"/>
  <c r="M204" i="5" s="1"/>
  <c r="N204" i="5" s="1"/>
  <c r="L205" i="5"/>
  <c r="M205" i="5" s="1"/>
  <c r="N205" i="5" s="1"/>
  <c r="L206" i="5"/>
  <c r="M206" i="5" s="1"/>
  <c r="N206" i="5" s="1"/>
  <c r="L207" i="5"/>
  <c r="M207" i="5" s="1"/>
  <c r="N207" i="5" s="1"/>
  <c r="L208" i="5"/>
  <c r="M208" i="5" s="1"/>
  <c r="N208" i="5" s="1"/>
  <c r="L209" i="5"/>
  <c r="M209" i="5" s="1"/>
  <c r="N209" i="5" s="1"/>
  <c r="L210" i="5"/>
  <c r="M210" i="5" s="1"/>
  <c r="N210" i="5" s="1"/>
  <c r="L358" i="5"/>
  <c r="M358" i="5" s="1"/>
  <c r="N358" i="5" s="1"/>
  <c r="L212" i="5"/>
  <c r="M212" i="5" s="1"/>
  <c r="N212" i="5" s="1"/>
  <c r="L213" i="5"/>
  <c r="M213" i="5" s="1"/>
  <c r="N213" i="5" s="1"/>
  <c r="L214" i="5"/>
  <c r="M214" i="5" s="1"/>
  <c r="N214" i="5" s="1"/>
  <c r="L215" i="5"/>
  <c r="M215" i="5" s="1"/>
  <c r="N215" i="5" s="1"/>
  <c r="L216" i="5"/>
  <c r="M216" i="5" s="1"/>
  <c r="N216" i="5" s="1"/>
  <c r="L217" i="5"/>
  <c r="M217" i="5" s="1"/>
  <c r="N217" i="5" s="1"/>
  <c r="L218" i="5"/>
  <c r="M218" i="5" s="1"/>
  <c r="N218" i="5" s="1"/>
  <c r="L219" i="5"/>
  <c r="M219" i="5" s="1"/>
  <c r="N219" i="5" s="1"/>
  <c r="L220" i="5"/>
  <c r="M220" i="5" s="1"/>
  <c r="N220" i="5" s="1"/>
  <c r="L221" i="5"/>
  <c r="M221" i="5" s="1"/>
  <c r="N221" i="5" s="1"/>
  <c r="L222" i="5"/>
  <c r="M222" i="5" s="1"/>
  <c r="N222" i="5" s="1"/>
  <c r="L223" i="5"/>
  <c r="M223" i="5" s="1"/>
  <c r="N223" i="5" s="1"/>
  <c r="L224" i="5"/>
  <c r="M224" i="5" s="1"/>
  <c r="N224" i="5" s="1"/>
  <c r="L225" i="5"/>
  <c r="M225" i="5" s="1"/>
  <c r="N225" i="5" s="1"/>
  <c r="L226" i="5"/>
  <c r="M226" i="5" s="1"/>
  <c r="N226" i="5" s="1"/>
  <c r="L227" i="5"/>
  <c r="M227" i="5" s="1"/>
  <c r="N227" i="5" s="1"/>
  <c r="L228" i="5"/>
  <c r="M228" i="5" s="1"/>
  <c r="N228" i="5" s="1"/>
  <c r="L229" i="5"/>
  <c r="M229" i="5" s="1"/>
  <c r="N229" i="5" s="1"/>
  <c r="L230" i="5"/>
  <c r="M230" i="5" s="1"/>
  <c r="N230" i="5" s="1"/>
  <c r="L231" i="5"/>
  <c r="M231" i="5" s="1"/>
  <c r="N231" i="5" s="1"/>
  <c r="L337" i="5"/>
  <c r="M337" i="5" s="1"/>
  <c r="N337" i="5" s="1"/>
  <c r="L233" i="5"/>
  <c r="M233" i="5" s="1"/>
  <c r="N233" i="5" s="1"/>
  <c r="L234" i="5"/>
  <c r="M234" i="5" s="1"/>
  <c r="N234" i="5" s="1"/>
  <c r="L235" i="5"/>
  <c r="M235" i="5" s="1"/>
  <c r="N235" i="5" s="1"/>
  <c r="L236" i="5"/>
  <c r="M236" i="5" s="1"/>
  <c r="N236" i="5" s="1"/>
  <c r="L237" i="5"/>
  <c r="M237" i="5" s="1"/>
  <c r="N237" i="5" s="1"/>
  <c r="L238" i="5"/>
  <c r="M238" i="5" s="1"/>
  <c r="N238" i="5" s="1"/>
  <c r="L239" i="5"/>
  <c r="M239" i="5" s="1"/>
  <c r="N239" i="5" s="1"/>
  <c r="L240" i="5"/>
  <c r="M240" i="5" s="1"/>
  <c r="N240" i="5" s="1"/>
  <c r="L241" i="5"/>
  <c r="M241" i="5" s="1"/>
  <c r="N241" i="5" s="1"/>
  <c r="L242" i="5"/>
  <c r="M242" i="5" s="1"/>
  <c r="N242" i="5" s="1"/>
  <c r="L243" i="5"/>
  <c r="M243" i="5" s="1"/>
  <c r="N243" i="5" s="1"/>
  <c r="L244" i="5"/>
  <c r="M244" i="5" s="1"/>
  <c r="N244" i="5" s="1"/>
  <c r="L245" i="5"/>
  <c r="M245" i="5" s="1"/>
  <c r="N245" i="5" s="1"/>
  <c r="L246" i="5"/>
  <c r="M246" i="5" s="1"/>
  <c r="N246" i="5" s="1"/>
  <c r="L247" i="5"/>
  <c r="M247" i="5" s="1"/>
  <c r="N247" i="5" s="1"/>
  <c r="L248" i="5"/>
  <c r="M248" i="5" s="1"/>
  <c r="N248" i="5" s="1"/>
  <c r="L249" i="5"/>
  <c r="M249" i="5" s="1"/>
  <c r="N249" i="5" s="1"/>
  <c r="L250" i="5"/>
  <c r="M250" i="5" s="1"/>
  <c r="N250" i="5" s="1"/>
  <c r="L251" i="5"/>
  <c r="M251" i="5" s="1"/>
  <c r="N251" i="5" s="1"/>
  <c r="L252" i="5"/>
  <c r="M252" i="5" s="1"/>
  <c r="N252" i="5" s="1"/>
  <c r="L169" i="5"/>
  <c r="M169" i="5" s="1"/>
  <c r="N169" i="5" s="1"/>
  <c r="L254" i="5"/>
  <c r="M254" i="5" s="1"/>
  <c r="N254" i="5" s="1"/>
  <c r="L255" i="5"/>
  <c r="M255" i="5" s="1"/>
  <c r="N255" i="5" s="1"/>
  <c r="L256" i="5"/>
  <c r="M256" i="5" s="1"/>
  <c r="N256" i="5" s="1"/>
  <c r="L257" i="5"/>
  <c r="M257" i="5" s="1"/>
  <c r="N257" i="5" s="1"/>
  <c r="L258" i="5"/>
  <c r="M258" i="5" s="1"/>
  <c r="N258" i="5" s="1"/>
  <c r="L259" i="5"/>
  <c r="M259" i="5" s="1"/>
  <c r="N259" i="5" s="1"/>
  <c r="L260" i="5"/>
  <c r="M260" i="5" s="1"/>
  <c r="N260" i="5" s="1"/>
  <c r="L261" i="5"/>
  <c r="M261" i="5" s="1"/>
  <c r="N261" i="5" s="1"/>
  <c r="L262" i="5"/>
  <c r="M262" i="5" s="1"/>
  <c r="N262" i="5" s="1"/>
  <c r="L263" i="5"/>
  <c r="M263" i="5" s="1"/>
  <c r="N263" i="5" s="1"/>
  <c r="L264" i="5"/>
  <c r="M264" i="5" s="1"/>
  <c r="N264" i="5" s="1"/>
  <c r="L265" i="5"/>
  <c r="M265" i="5" s="1"/>
  <c r="N265" i="5" s="1"/>
  <c r="L266" i="5"/>
  <c r="M266" i="5" s="1"/>
  <c r="N266" i="5" s="1"/>
  <c r="L267" i="5"/>
  <c r="M267" i="5" s="1"/>
  <c r="N267" i="5" s="1"/>
  <c r="L268" i="5"/>
  <c r="M268" i="5" s="1"/>
  <c r="N268" i="5" s="1"/>
  <c r="L269" i="5"/>
  <c r="M269" i="5" s="1"/>
  <c r="N269" i="5" s="1"/>
  <c r="L270" i="5"/>
  <c r="M270" i="5" s="1"/>
  <c r="N270" i="5" s="1"/>
  <c r="L271" i="5"/>
  <c r="M271" i="5" s="1"/>
  <c r="N271" i="5" s="1"/>
  <c r="L272" i="5"/>
  <c r="M272" i="5" s="1"/>
  <c r="N272" i="5" s="1"/>
  <c r="L273" i="5"/>
  <c r="M273" i="5" s="1"/>
  <c r="N273" i="5" s="1"/>
  <c r="L127" i="5"/>
  <c r="M127" i="5" s="1"/>
  <c r="N127" i="5" s="1"/>
  <c r="L275" i="5"/>
  <c r="M275" i="5" s="1"/>
  <c r="N275" i="5" s="1"/>
  <c r="L276" i="5"/>
  <c r="M276" i="5" s="1"/>
  <c r="N276" i="5" s="1"/>
  <c r="L277" i="5"/>
  <c r="M277" i="5" s="1"/>
  <c r="N277" i="5" s="1"/>
  <c r="L278" i="5"/>
  <c r="M278" i="5" s="1"/>
  <c r="N278" i="5" s="1"/>
  <c r="L279" i="5"/>
  <c r="M279" i="5" s="1"/>
  <c r="N279" i="5" s="1"/>
  <c r="L280" i="5"/>
  <c r="M280" i="5" s="1"/>
  <c r="N280" i="5" s="1"/>
  <c r="L281" i="5"/>
  <c r="M281" i="5" s="1"/>
  <c r="N281" i="5" s="1"/>
  <c r="L282" i="5"/>
  <c r="M282" i="5" s="1"/>
  <c r="N282" i="5" s="1"/>
  <c r="L283" i="5"/>
  <c r="M283" i="5" s="1"/>
  <c r="N283" i="5" s="1"/>
  <c r="L284" i="5"/>
  <c r="M284" i="5" s="1"/>
  <c r="N284" i="5" s="1"/>
  <c r="L285" i="5"/>
  <c r="M285" i="5" s="1"/>
  <c r="N285" i="5" s="1"/>
  <c r="L286" i="5"/>
  <c r="M286" i="5" s="1"/>
  <c r="N286" i="5" s="1"/>
  <c r="L287" i="5"/>
  <c r="M287" i="5" s="1"/>
  <c r="N287" i="5" s="1"/>
  <c r="L288" i="5"/>
  <c r="M288" i="5" s="1"/>
  <c r="N288" i="5" s="1"/>
  <c r="L289" i="5"/>
  <c r="M289" i="5" s="1"/>
  <c r="N289" i="5" s="1"/>
  <c r="L290" i="5"/>
  <c r="M290" i="5" s="1"/>
  <c r="N290" i="5" s="1"/>
  <c r="L291" i="5"/>
  <c r="M291" i="5" s="1"/>
  <c r="N291" i="5" s="1"/>
  <c r="L292" i="5"/>
  <c r="M292" i="5" s="1"/>
  <c r="N292" i="5" s="1"/>
  <c r="L293" i="5"/>
  <c r="M293" i="5" s="1"/>
  <c r="N293" i="5" s="1"/>
  <c r="L294" i="5"/>
  <c r="M294" i="5" s="1"/>
  <c r="N294" i="5" s="1"/>
  <c r="L148" i="5"/>
  <c r="M148" i="5" s="1"/>
  <c r="N148" i="5" s="1"/>
  <c r="L296" i="5"/>
  <c r="M296" i="5" s="1"/>
  <c r="N296" i="5" s="1"/>
  <c r="L297" i="5"/>
  <c r="M297" i="5" s="1"/>
  <c r="N297" i="5" s="1"/>
  <c r="L298" i="5"/>
  <c r="M298" i="5" s="1"/>
  <c r="N298" i="5" s="1"/>
  <c r="L299" i="5"/>
  <c r="M299" i="5" s="1"/>
  <c r="N299" i="5" s="1"/>
  <c r="L300" i="5"/>
  <c r="M300" i="5" s="1"/>
  <c r="N300" i="5" s="1"/>
  <c r="L301" i="5"/>
  <c r="M301" i="5" s="1"/>
  <c r="N301" i="5" s="1"/>
  <c r="L302" i="5"/>
  <c r="M302" i="5" s="1"/>
  <c r="N302" i="5" s="1"/>
  <c r="L303" i="5"/>
  <c r="M303" i="5" s="1"/>
  <c r="N303" i="5" s="1"/>
  <c r="L304" i="5"/>
  <c r="M304" i="5" s="1"/>
  <c r="N304" i="5" s="1"/>
  <c r="L305" i="5"/>
  <c r="M305" i="5" s="1"/>
  <c r="N305" i="5" s="1"/>
  <c r="L306" i="5"/>
  <c r="M306" i="5" s="1"/>
  <c r="N306" i="5" s="1"/>
  <c r="L307" i="5"/>
  <c r="M307" i="5" s="1"/>
  <c r="N307" i="5" s="1"/>
  <c r="L308" i="5"/>
  <c r="M308" i="5" s="1"/>
  <c r="N308" i="5" s="1"/>
  <c r="L309" i="5"/>
  <c r="M309" i="5" s="1"/>
  <c r="N309" i="5" s="1"/>
  <c r="L310" i="5"/>
  <c r="M310" i="5" s="1"/>
  <c r="N310" i="5" s="1"/>
  <c r="L311" i="5"/>
  <c r="M311" i="5" s="1"/>
  <c r="N311" i="5" s="1"/>
  <c r="L312" i="5"/>
  <c r="M312" i="5" s="1"/>
  <c r="N312" i="5" s="1"/>
  <c r="L313" i="5"/>
  <c r="M313" i="5" s="1"/>
  <c r="N313" i="5" s="1"/>
  <c r="L314" i="5"/>
  <c r="M314" i="5" s="1"/>
  <c r="N314" i="5" s="1"/>
  <c r="L315" i="5"/>
  <c r="M315" i="5" s="1"/>
  <c r="N315" i="5" s="1"/>
  <c r="L253" i="5"/>
  <c r="M253" i="5" s="1"/>
  <c r="N253" i="5" s="1"/>
  <c r="L317" i="5"/>
  <c r="M317" i="5" s="1"/>
  <c r="N317" i="5" s="1"/>
  <c r="L318" i="5"/>
  <c r="M318" i="5" s="1"/>
  <c r="N318" i="5" s="1"/>
  <c r="L319" i="5"/>
  <c r="M319" i="5" s="1"/>
  <c r="N319" i="5" s="1"/>
  <c r="L320" i="5"/>
  <c r="M320" i="5" s="1"/>
  <c r="N320" i="5" s="1"/>
  <c r="L321" i="5"/>
  <c r="M321" i="5" s="1"/>
  <c r="N321" i="5" s="1"/>
  <c r="L322" i="5"/>
  <c r="M322" i="5" s="1"/>
  <c r="N322" i="5" s="1"/>
  <c r="L323" i="5"/>
  <c r="M323" i="5" s="1"/>
  <c r="N323" i="5" s="1"/>
  <c r="L324" i="5"/>
  <c r="M324" i="5" s="1"/>
  <c r="N324" i="5" s="1"/>
  <c r="L325" i="5"/>
  <c r="M325" i="5" s="1"/>
  <c r="N325" i="5" s="1"/>
  <c r="L326" i="5"/>
  <c r="M326" i="5" s="1"/>
  <c r="N326" i="5" s="1"/>
  <c r="L327" i="5"/>
  <c r="M327" i="5" s="1"/>
  <c r="N327" i="5" s="1"/>
  <c r="L328" i="5"/>
  <c r="M328" i="5" s="1"/>
  <c r="N328" i="5" s="1"/>
  <c r="L329" i="5"/>
  <c r="M329" i="5" s="1"/>
  <c r="N329" i="5" s="1"/>
  <c r="L330" i="5"/>
  <c r="M330" i="5" s="1"/>
  <c r="N330" i="5" s="1"/>
  <c r="L331" i="5"/>
  <c r="M331" i="5" s="1"/>
  <c r="N331" i="5" s="1"/>
  <c r="L332" i="5"/>
  <c r="M332" i="5" s="1"/>
  <c r="N332" i="5" s="1"/>
  <c r="L333" i="5"/>
  <c r="M333" i="5" s="1"/>
  <c r="N333" i="5" s="1"/>
  <c r="L334" i="5"/>
  <c r="M334" i="5" s="1"/>
  <c r="N334" i="5" s="1"/>
  <c r="L335" i="5"/>
  <c r="M335" i="5" s="1"/>
  <c r="N335" i="5" s="1"/>
  <c r="L336" i="5"/>
  <c r="M336" i="5" s="1"/>
  <c r="N336" i="5" s="1"/>
  <c r="L64" i="5"/>
  <c r="M64" i="5" s="1"/>
  <c r="N64" i="5" s="1"/>
  <c r="L338" i="5"/>
  <c r="M338" i="5" s="1"/>
  <c r="N338" i="5" s="1"/>
  <c r="L339" i="5"/>
  <c r="M339" i="5" s="1"/>
  <c r="N339" i="5" s="1"/>
  <c r="L340" i="5"/>
  <c r="M340" i="5" s="1"/>
  <c r="N340" i="5" s="1"/>
  <c r="L341" i="5"/>
  <c r="M341" i="5" s="1"/>
  <c r="N341" i="5" s="1"/>
  <c r="L342" i="5"/>
  <c r="M342" i="5" s="1"/>
  <c r="N342" i="5" s="1"/>
  <c r="L343" i="5"/>
  <c r="M343" i="5" s="1"/>
  <c r="N343" i="5" s="1"/>
  <c r="L344" i="5"/>
  <c r="M344" i="5" s="1"/>
  <c r="N344" i="5" s="1"/>
  <c r="L345" i="5"/>
  <c r="M345" i="5" s="1"/>
  <c r="N345" i="5" s="1"/>
  <c r="L346" i="5"/>
  <c r="M346" i="5" s="1"/>
  <c r="N346" i="5" s="1"/>
  <c r="L347" i="5"/>
  <c r="M347" i="5" s="1"/>
  <c r="N347" i="5" s="1"/>
  <c r="L348" i="5"/>
  <c r="M348" i="5" s="1"/>
  <c r="N348" i="5" s="1"/>
  <c r="L349" i="5"/>
  <c r="M349" i="5" s="1"/>
  <c r="N349" i="5" s="1"/>
  <c r="L350" i="5"/>
  <c r="M350" i="5" s="1"/>
  <c r="N350" i="5" s="1"/>
  <c r="L351" i="5"/>
  <c r="M351" i="5" s="1"/>
  <c r="N351" i="5" s="1"/>
  <c r="L352" i="5"/>
  <c r="M352" i="5" s="1"/>
  <c r="N352" i="5" s="1"/>
  <c r="L353" i="5"/>
  <c r="M353" i="5" s="1"/>
  <c r="N353" i="5" s="1"/>
  <c r="L354" i="5"/>
  <c r="M354" i="5" s="1"/>
  <c r="N354" i="5" s="1"/>
  <c r="L355" i="5"/>
  <c r="M355" i="5" s="1"/>
  <c r="N355" i="5" s="1"/>
  <c r="L356" i="5"/>
  <c r="M356" i="5" s="1"/>
  <c r="N356" i="5" s="1"/>
  <c r="L357" i="5"/>
  <c r="M357" i="5" s="1"/>
  <c r="N357" i="5" s="1"/>
  <c r="L295" i="5"/>
  <c r="M295" i="5" s="1"/>
  <c r="N295" i="5" s="1"/>
  <c r="L359" i="5"/>
  <c r="M359" i="5" s="1"/>
  <c r="N359" i="5" s="1"/>
  <c r="L360" i="5"/>
  <c r="M360" i="5" s="1"/>
  <c r="N360" i="5" s="1"/>
  <c r="L361" i="5"/>
  <c r="M361" i="5" s="1"/>
  <c r="N361" i="5" s="1"/>
  <c r="L362" i="5"/>
  <c r="M362" i="5" s="1"/>
  <c r="N362" i="5" s="1"/>
  <c r="L363" i="5"/>
  <c r="M363" i="5" s="1"/>
  <c r="N363" i="5" s="1"/>
  <c r="L364" i="5"/>
  <c r="M364" i="5" s="1"/>
  <c r="N364" i="5" s="1"/>
  <c r="L365" i="5"/>
  <c r="M365" i="5" s="1"/>
  <c r="N365" i="5" s="1"/>
  <c r="L366" i="5"/>
  <c r="M366" i="5" s="1"/>
  <c r="N366" i="5" s="1"/>
  <c r="L367" i="5"/>
  <c r="M367" i="5" s="1"/>
  <c r="N367" i="5" s="1"/>
  <c r="L368" i="5"/>
  <c r="M368" i="5" s="1"/>
  <c r="N368" i="5" s="1"/>
  <c r="L369" i="5"/>
  <c r="M369" i="5" s="1"/>
  <c r="N369" i="5" s="1"/>
  <c r="L370" i="5"/>
  <c r="M370" i="5" s="1"/>
  <c r="N370" i="5" s="1"/>
  <c r="L371" i="5"/>
  <c r="M371" i="5" s="1"/>
  <c r="N371" i="5" s="1"/>
  <c r="L372" i="5"/>
  <c r="M372" i="5" s="1"/>
  <c r="N372" i="5" s="1"/>
  <c r="L373" i="5"/>
  <c r="M373" i="5" s="1"/>
  <c r="N373" i="5" s="1"/>
  <c r="L374" i="5"/>
  <c r="M374" i="5" s="1"/>
  <c r="N374" i="5" s="1"/>
  <c r="L375" i="5"/>
  <c r="M375" i="5" s="1"/>
  <c r="N375" i="5" s="1"/>
  <c r="L376" i="5"/>
  <c r="M376" i="5" s="1"/>
  <c r="N376" i="5" s="1"/>
  <c r="L377" i="5"/>
  <c r="M377" i="5" s="1"/>
  <c r="N377" i="5" s="1"/>
  <c r="L378" i="5"/>
  <c r="M378" i="5" s="1"/>
  <c r="N378" i="5" s="1"/>
  <c r="L274" i="5"/>
  <c r="M274" i="5" s="1"/>
  <c r="N274" i="5" s="1"/>
  <c r="L380" i="5"/>
  <c r="M380" i="5" s="1"/>
  <c r="N380" i="5" s="1"/>
  <c r="L381" i="5"/>
  <c r="M381" i="5" s="1"/>
  <c r="N381" i="5" s="1"/>
  <c r="L382" i="5"/>
  <c r="M382" i="5" s="1"/>
  <c r="N382" i="5" s="1"/>
  <c r="L383" i="5"/>
  <c r="M383" i="5" s="1"/>
  <c r="N383" i="5" s="1"/>
  <c r="L384" i="5"/>
  <c r="M384" i="5" s="1"/>
  <c r="N384" i="5" s="1"/>
  <c r="L385" i="5"/>
  <c r="M385" i="5" s="1"/>
  <c r="N385" i="5" s="1"/>
  <c r="L386" i="5"/>
  <c r="M386" i="5" s="1"/>
  <c r="N386" i="5" s="1"/>
  <c r="L387" i="5"/>
  <c r="M387" i="5" s="1"/>
  <c r="N387" i="5" s="1"/>
  <c r="L388" i="5"/>
  <c r="M388" i="5" s="1"/>
  <c r="N388" i="5" s="1"/>
  <c r="L389" i="5"/>
  <c r="M389" i="5" s="1"/>
  <c r="N389" i="5" s="1"/>
  <c r="L390" i="5"/>
  <c r="M390" i="5" s="1"/>
  <c r="N390" i="5" s="1"/>
  <c r="L391" i="5"/>
  <c r="M391" i="5" s="1"/>
  <c r="N391" i="5" s="1"/>
  <c r="L392" i="5"/>
  <c r="M392" i="5" s="1"/>
  <c r="N392" i="5" s="1"/>
  <c r="L393" i="5"/>
  <c r="M393" i="5" s="1"/>
  <c r="N393" i="5" s="1"/>
  <c r="L394" i="5"/>
  <c r="M394" i="5" s="1"/>
  <c r="N394" i="5" s="1"/>
  <c r="L395" i="5"/>
  <c r="M395" i="5" s="1"/>
  <c r="N395" i="5" s="1"/>
  <c r="L396" i="5"/>
  <c r="M396" i="5" s="1"/>
  <c r="N396" i="5" s="1"/>
  <c r="L397" i="5"/>
  <c r="M397" i="5" s="1"/>
  <c r="N397" i="5" s="1"/>
  <c r="L398" i="5"/>
  <c r="M398" i="5" s="1"/>
  <c r="N398" i="5" s="1"/>
  <c r="L399" i="5"/>
  <c r="M399" i="5" s="1"/>
  <c r="N399" i="5" s="1"/>
  <c r="L22" i="5"/>
  <c r="L401" i="5"/>
  <c r="M401" i="5" s="1"/>
  <c r="N401" i="5" s="1"/>
  <c r="L402" i="5"/>
  <c r="M402" i="5" s="1"/>
  <c r="N402" i="5" s="1"/>
  <c r="L403" i="5"/>
  <c r="M403" i="5" s="1"/>
  <c r="N403" i="5" s="1"/>
  <c r="L404" i="5"/>
  <c r="M404" i="5" s="1"/>
  <c r="N404" i="5" s="1"/>
  <c r="L405" i="5"/>
  <c r="M405" i="5" s="1"/>
  <c r="N405" i="5" s="1"/>
  <c r="L406" i="5"/>
  <c r="M406" i="5" s="1"/>
  <c r="N406" i="5" s="1"/>
  <c r="L407" i="5"/>
  <c r="M407" i="5" s="1"/>
  <c r="N407" i="5" s="1"/>
  <c r="L408" i="5"/>
  <c r="M408" i="5" s="1"/>
  <c r="N408" i="5" s="1"/>
  <c r="L409" i="5"/>
  <c r="M409" i="5" s="1"/>
  <c r="N409" i="5" s="1"/>
  <c r="L410" i="5"/>
  <c r="M410" i="5" s="1"/>
  <c r="N410" i="5" s="1"/>
  <c r="L411" i="5"/>
  <c r="M411" i="5" s="1"/>
  <c r="N411" i="5" s="1"/>
  <c r="L412" i="5"/>
  <c r="M412" i="5" s="1"/>
  <c r="N412" i="5" s="1"/>
  <c r="L413" i="5"/>
  <c r="M413" i="5" s="1"/>
  <c r="N413" i="5" s="1"/>
  <c r="L414" i="5"/>
  <c r="M414" i="5" s="1"/>
  <c r="N414" i="5" s="1"/>
  <c r="L415" i="5"/>
  <c r="M415" i="5" s="1"/>
  <c r="N415" i="5" s="1"/>
  <c r="L416" i="5"/>
  <c r="M416" i="5" s="1"/>
  <c r="N416" i="5" s="1"/>
  <c r="L417" i="5"/>
  <c r="M417" i="5" s="1"/>
  <c r="N417" i="5" s="1"/>
  <c r="L418" i="5"/>
  <c r="M418" i="5" s="1"/>
  <c r="N418" i="5" s="1"/>
  <c r="L419" i="5"/>
  <c r="M419" i="5" s="1"/>
  <c r="N419" i="5" s="1"/>
  <c r="L420" i="5"/>
  <c r="M420" i="5" s="1"/>
  <c r="N420" i="5" s="1"/>
  <c r="L232" i="5"/>
  <c r="M232" i="5" s="1"/>
  <c r="N232" i="5" s="1"/>
  <c r="U18" i="5" l="1"/>
  <c r="U387" i="5"/>
  <c r="U367" i="5"/>
  <c r="U97" i="5"/>
  <c r="U67" i="5"/>
  <c r="U37" i="5"/>
  <c r="U318" i="5"/>
  <c r="U268" i="5"/>
  <c r="U218" i="5"/>
  <c r="U238" i="5"/>
  <c r="U158" i="5"/>
  <c r="U267" i="5"/>
  <c r="U227" i="5"/>
  <c r="U197" i="5"/>
  <c r="U223" i="5"/>
  <c r="U143" i="5"/>
  <c r="U295" i="5"/>
  <c r="U336" i="5"/>
  <c r="U306" i="5"/>
  <c r="U166" i="5"/>
  <c r="U56" i="5"/>
  <c r="U26" i="5"/>
  <c r="U7" i="5"/>
  <c r="U395" i="5"/>
  <c r="U385" i="5"/>
  <c r="U375" i="5"/>
  <c r="U315" i="5"/>
  <c r="U255" i="5"/>
  <c r="U225" i="5"/>
  <c r="U115" i="5"/>
  <c r="U105" i="5"/>
  <c r="U95" i="5"/>
  <c r="U15" i="5"/>
  <c r="U123" i="5"/>
  <c r="U284" i="5"/>
  <c r="U204" i="5"/>
  <c r="U164" i="5"/>
  <c r="U154" i="5"/>
  <c r="U54" i="5"/>
  <c r="U34" i="5"/>
  <c r="U14" i="5"/>
  <c r="U3" i="5"/>
  <c r="U78" i="5"/>
  <c r="U273" i="5"/>
  <c r="U213" i="5"/>
  <c r="U372" i="5"/>
  <c r="U302" i="5"/>
  <c r="U132" i="5"/>
  <c r="U32" i="5"/>
  <c r="U12" i="5"/>
  <c r="U353" i="5"/>
  <c r="U33" i="5"/>
  <c r="U362" i="5"/>
  <c r="U332" i="5"/>
  <c r="U312" i="5"/>
  <c r="U202" i="5"/>
  <c r="U162" i="5"/>
  <c r="U82" i="5"/>
  <c r="U391" i="5"/>
  <c r="U311" i="5"/>
  <c r="U291" i="5"/>
  <c r="U281" i="5"/>
  <c r="U251" i="5"/>
  <c r="U151" i="5"/>
  <c r="U131" i="5"/>
  <c r="U111" i="5"/>
  <c r="U101" i="5"/>
  <c r="U41" i="5"/>
  <c r="U31" i="5"/>
  <c r="U11" i="5"/>
  <c r="U403" i="5"/>
  <c r="U323" i="5"/>
  <c r="U153" i="5"/>
  <c r="U320" i="5"/>
  <c r="U310" i="5"/>
  <c r="U210" i="5"/>
  <c r="U211" i="5"/>
  <c r="U170" i="5"/>
  <c r="U160" i="5"/>
  <c r="U30" i="5"/>
  <c r="U409" i="5"/>
  <c r="U389" i="5"/>
  <c r="U359" i="5"/>
  <c r="U269" i="5"/>
  <c r="U259" i="5"/>
  <c r="U209" i="5"/>
  <c r="U129" i="5"/>
  <c r="U119" i="5"/>
  <c r="U99" i="5"/>
  <c r="U89" i="5"/>
  <c r="U79" i="5"/>
  <c r="U92" i="5"/>
  <c r="U120" i="5"/>
  <c r="U50" i="5"/>
  <c r="U379" i="5"/>
  <c r="U85" i="5"/>
  <c r="U36" i="5"/>
  <c r="U134" i="5"/>
  <c r="T11" i="5"/>
  <c r="T15" i="5"/>
  <c r="T14" i="5"/>
  <c r="T13" i="5"/>
  <c r="U13" i="5" s="1"/>
  <c r="T12" i="5"/>
  <c r="T179" i="5"/>
  <c r="U179" i="5" s="1"/>
  <c r="T225" i="5"/>
  <c r="T358" i="5"/>
  <c r="U358" i="5" s="1"/>
  <c r="T83" i="5"/>
  <c r="U83" i="5" s="1"/>
  <c r="T41" i="5"/>
  <c r="T193" i="5"/>
  <c r="U193" i="5" s="1"/>
  <c r="T106" i="5"/>
  <c r="U106" i="5" s="1"/>
  <c r="T71" i="5"/>
  <c r="U71" i="5" s="1"/>
  <c r="T53" i="5"/>
  <c r="U53" i="5" s="1"/>
  <c r="T404" i="5"/>
  <c r="U404" i="5" s="1"/>
  <c r="T361" i="5"/>
  <c r="U361" i="5" s="1"/>
  <c r="T418" i="5"/>
  <c r="U418" i="5" s="1"/>
  <c r="T55" i="5"/>
  <c r="U55" i="5" s="1"/>
  <c r="T407" i="5"/>
  <c r="U407" i="5" s="1"/>
  <c r="T54" i="5"/>
  <c r="T167" i="5"/>
  <c r="U167" i="5" s="1"/>
  <c r="T421" i="5"/>
  <c r="U421" i="5" s="1"/>
  <c r="T351" i="5"/>
  <c r="U351" i="5" s="1"/>
  <c r="T141" i="5"/>
  <c r="U141" i="5" s="1"/>
  <c r="T348" i="5"/>
  <c r="U348" i="5" s="1"/>
  <c r="T139" i="5"/>
  <c r="U139" i="5" s="1"/>
  <c r="T29" i="5"/>
  <c r="U29" i="5" s="1"/>
  <c r="T305" i="5"/>
  <c r="U305" i="5" s="1"/>
  <c r="T190" i="5"/>
  <c r="U190" i="5" s="1"/>
  <c r="T26" i="5"/>
  <c r="T148" i="5"/>
  <c r="U148" i="5" s="1"/>
  <c r="T113" i="5"/>
  <c r="U113" i="5" s="1"/>
  <c r="T292" i="5"/>
  <c r="U292" i="5" s="1"/>
  <c r="T98" i="5"/>
  <c r="U98" i="5" s="1"/>
  <c r="T250" i="5"/>
  <c r="U250" i="5" s="1"/>
  <c r="T97" i="5"/>
  <c r="T249" i="5"/>
  <c r="U249" i="5" s="1"/>
  <c r="T96" i="5"/>
  <c r="U96" i="5" s="1"/>
  <c r="T239" i="5"/>
  <c r="U239" i="5" s="1"/>
  <c r="T95" i="5"/>
  <c r="S334" i="5"/>
  <c r="S278" i="5"/>
  <c r="T414" i="5"/>
  <c r="U414" i="5" s="1"/>
  <c r="T295" i="5"/>
  <c r="T302" i="5"/>
  <c r="T211" i="5"/>
  <c r="T188" i="5"/>
  <c r="U188" i="5" s="1"/>
  <c r="T246" i="5"/>
  <c r="U246" i="5" s="1"/>
  <c r="T176" i="5"/>
  <c r="U176" i="5" s="1"/>
  <c r="T403" i="5"/>
  <c r="T347" i="5"/>
  <c r="U347" i="5" s="1"/>
  <c r="T291" i="5"/>
  <c r="T337" i="5"/>
  <c r="U337" i="5" s="1"/>
  <c r="T400" i="5"/>
  <c r="U400" i="5" s="1"/>
  <c r="S412" i="5"/>
  <c r="T22" i="5"/>
  <c r="T344" i="5"/>
  <c r="U344" i="5" s="1"/>
  <c r="T288" i="5"/>
  <c r="U288" i="5" s="1"/>
  <c r="T126" i="5"/>
  <c r="U126" i="5" s="1"/>
  <c r="T89" i="5"/>
  <c r="T393" i="5"/>
  <c r="U393" i="5" s="1"/>
  <c r="T64" i="5"/>
  <c r="T222" i="5"/>
  <c r="U222" i="5" s="1"/>
  <c r="T166" i="5"/>
  <c r="T125" i="5"/>
  <c r="U125" i="5" s="1"/>
  <c r="T82" i="5"/>
  <c r="T28" i="5"/>
  <c r="U28" i="5" s="1"/>
  <c r="S62" i="5"/>
  <c r="T390" i="5"/>
  <c r="U390" i="5" s="1"/>
  <c r="T277" i="5"/>
  <c r="U277" i="5" s="1"/>
  <c r="T218" i="5"/>
  <c r="T165" i="5"/>
  <c r="U165" i="5" s="1"/>
  <c r="T124" i="5"/>
  <c r="U124" i="5" s="1"/>
  <c r="T81" i="5"/>
  <c r="U81" i="5" s="1"/>
  <c r="T27" i="5"/>
  <c r="U27" i="5" s="1"/>
  <c r="S342" i="5"/>
  <c r="T389" i="5"/>
  <c r="T330" i="5"/>
  <c r="U330" i="5" s="1"/>
  <c r="T127" i="5"/>
  <c r="U127" i="5" s="1"/>
  <c r="T162" i="5"/>
  <c r="T159" i="5"/>
  <c r="U159" i="5" s="1"/>
  <c r="T386" i="5"/>
  <c r="U386" i="5" s="1"/>
  <c r="T323" i="5"/>
  <c r="T267" i="5"/>
  <c r="T208" i="5"/>
  <c r="U208" i="5" s="1"/>
  <c r="T155" i="5"/>
  <c r="U155" i="5" s="1"/>
  <c r="T112" i="5"/>
  <c r="U112" i="5" s="1"/>
  <c r="T69" i="5"/>
  <c r="U69" i="5" s="1"/>
  <c r="T383" i="5"/>
  <c r="U383" i="5" s="1"/>
  <c r="T138" i="5"/>
  <c r="U138" i="5" s="1"/>
  <c r="T375" i="5"/>
  <c r="T320" i="5"/>
  <c r="T264" i="5"/>
  <c r="U264" i="5" s="1"/>
  <c r="T207" i="5"/>
  <c r="U207" i="5" s="1"/>
  <c r="T154" i="5"/>
  <c r="T111" i="5"/>
  <c r="T68" i="5"/>
  <c r="U68" i="5" s="1"/>
  <c r="T316" i="5"/>
  <c r="U316" i="5" s="1"/>
  <c r="S300" i="5"/>
  <c r="T372" i="5"/>
  <c r="T253" i="5"/>
  <c r="U253" i="5" s="1"/>
  <c r="T263" i="5"/>
  <c r="U263" i="5" s="1"/>
  <c r="T204" i="5"/>
  <c r="T153" i="5"/>
  <c r="T110" i="5"/>
  <c r="U110" i="5" s="1"/>
  <c r="T67" i="5"/>
  <c r="T332" i="5"/>
  <c r="S271" i="5"/>
  <c r="T365" i="5"/>
  <c r="U365" i="5" s="1"/>
  <c r="T309" i="5"/>
  <c r="U309" i="5" s="1"/>
  <c r="T260" i="5"/>
  <c r="U260" i="5" s="1"/>
  <c r="T197" i="5"/>
  <c r="T152" i="5"/>
  <c r="U152" i="5" s="1"/>
  <c r="T109" i="5"/>
  <c r="U109" i="5" s="1"/>
  <c r="T57" i="5"/>
  <c r="U57" i="5" s="1"/>
  <c r="T33" i="5"/>
  <c r="T359" i="5"/>
  <c r="T331" i="5"/>
  <c r="U331" i="5" s="1"/>
  <c r="T219" i="5"/>
  <c r="U219" i="5" s="1"/>
  <c r="T107" i="5"/>
  <c r="U107" i="5" s="1"/>
  <c r="T79" i="5"/>
  <c r="T51" i="5"/>
  <c r="U51" i="5" s="1"/>
  <c r="T23" i="5"/>
  <c r="U23" i="5" s="1"/>
  <c r="S247" i="5"/>
  <c r="T232" i="5"/>
  <c r="U232" i="5" s="1"/>
  <c r="T362" i="5"/>
  <c r="T306" i="5"/>
  <c r="T169" i="5"/>
  <c r="U169" i="5" s="1"/>
  <c r="T194" i="5"/>
  <c r="U194" i="5" s="1"/>
  <c r="T151" i="5"/>
  <c r="T99" i="5"/>
  <c r="T56" i="5"/>
  <c r="S274" i="5"/>
  <c r="S183" i="5"/>
  <c r="T183" i="5" s="1"/>
  <c r="S378" i="5"/>
  <c r="S364" i="5"/>
  <c r="S266" i="5"/>
  <c r="S182" i="5"/>
  <c r="S84" i="5"/>
  <c r="S70" i="5"/>
  <c r="S42" i="5"/>
  <c r="S376" i="5"/>
  <c r="S236" i="5"/>
  <c r="S180" i="5"/>
  <c r="S40" i="5"/>
  <c r="S333" i="5"/>
  <c r="S39" i="5"/>
  <c r="S417" i="5"/>
  <c r="S319" i="5"/>
  <c r="S235" i="5"/>
  <c r="S221" i="5"/>
  <c r="S25" i="5"/>
  <c r="S416" i="5"/>
  <c r="S304" i="5"/>
  <c r="S231" i="5"/>
  <c r="S192" i="5"/>
  <c r="S122" i="5"/>
  <c r="T281" i="5"/>
  <c r="S415" i="5"/>
  <c r="S374" i="5"/>
  <c r="S341" i="5"/>
  <c r="S303" i="5"/>
  <c r="S262" i="5"/>
  <c r="S230" i="5"/>
  <c r="S191" i="5"/>
  <c r="S150" i="5"/>
  <c r="S121" i="5"/>
  <c r="S91" i="5"/>
  <c r="S61" i="5"/>
  <c r="T420" i="5"/>
  <c r="U420" i="5" s="1"/>
  <c r="T406" i="5"/>
  <c r="U406" i="5" s="1"/>
  <c r="T392" i="5"/>
  <c r="U392" i="5" s="1"/>
  <c r="T350" i="5"/>
  <c r="U350" i="5" s="1"/>
  <c r="T336" i="5"/>
  <c r="T322" i="5"/>
  <c r="U322" i="5" s="1"/>
  <c r="T308" i="5"/>
  <c r="U308" i="5" s="1"/>
  <c r="T294" i="5"/>
  <c r="U294" i="5" s="1"/>
  <c r="T280" i="5"/>
  <c r="U280" i="5" s="1"/>
  <c r="T252" i="5"/>
  <c r="U252" i="5" s="1"/>
  <c r="T238" i="5"/>
  <c r="T224" i="5"/>
  <c r="U224" i="5" s="1"/>
  <c r="T210" i="5"/>
  <c r="T196" i="5"/>
  <c r="U196" i="5" s="1"/>
  <c r="T168" i="5"/>
  <c r="U168" i="5" s="1"/>
  <c r="T140" i="5"/>
  <c r="U140" i="5" s="1"/>
  <c r="S413" i="5"/>
  <c r="S373" i="5"/>
  <c r="S301" i="5"/>
  <c r="S261" i="5"/>
  <c r="S229" i="5"/>
  <c r="S189" i="5"/>
  <c r="S149" i="5"/>
  <c r="S90" i="5"/>
  <c r="S52" i="5"/>
  <c r="S24" i="5"/>
  <c r="T419" i="5"/>
  <c r="U419" i="5" s="1"/>
  <c r="T405" i="5"/>
  <c r="U405" i="5" s="1"/>
  <c r="T391" i="5"/>
  <c r="T377" i="5"/>
  <c r="U377" i="5" s="1"/>
  <c r="T363" i="5"/>
  <c r="U363" i="5" s="1"/>
  <c r="T349" i="5"/>
  <c r="U349" i="5" s="1"/>
  <c r="T335" i="5"/>
  <c r="U335" i="5" s="1"/>
  <c r="T321" i="5"/>
  <c r="U321" i="5" s="1"/>
  <c r="T307" i="5"/>
  <c r="U307" i="5" s="1"/>
  <c r="T293" i="5"/>
  <c r="U293" i="5" s="1"/>
  <c r="T279" i="5"/>
  <c r="U279" i="5" s="1"/>
  <c r="T265" i="5"/>
  <c r="U265" i="5" s="1"/>
  <c r="T251" i="5"/>
  <c r="T237" i="5"/>
  <c r="U237" i="5" s="1"/>
  <c r="T223" i="5"/>
  <c r="T209" i="5"/>
  <c r="T195" i="5"/>
  <c r="U195" i="5" s="1"/>
  <c r="T181" i="5"/>
  <c r="U181" i="5" s="1"/>
  <c r="S147" i="5"/>
  <c r="S411" i="5"/>
  <c r="S370" i="5"/>
  <c r="S299" i="5"/>
  <c r="S258" i="5"/>
  <c r="S220" i="5"/>
  <c r="S187" i="5"/>
  <c r="S146" i="5"/>
  <c r="S118" i="5"/>
  <c r="S80" i="5"/>
  <c r="T137" i="5"/>
  <c r="U137" i="5" s="1"/>
  <c r="T123" i="5"/>
  <c r="S402" i="5"/>
  <c r="S369" i="5"/>
  <c r="S329" i="5"/>
  <c r="S290" i="5"/>
  <c r="S257" i="5"/>
  <c r="S178" i="5"/>
  <c r="S145" i="5"/>
  <c r="S117" i="5"/>
  <c r="S49" i="5"/>
  <c r="S21" i="5"/>
  <c r="U21" i="5" s="1"/>
  <c r="T388" i="5"/>
  <c r="U388" i="5" s="1"/>
  <c r="T360" i="5"/>
  <c r="U360" i="5" s="1"/>
  <c r="T346" i="5"/>
  <c r="U346" i="5" s="1"/>
  <c r="T318" i="5"/>
  <c r="T276" i="5"/>
  <c r="U276" i="5" s="1"/>
  <c r="T248" i="5"/>
  <c r="U248" i="5" s="1"/>
  <c r="T234" i="5"/>
  <c r="U234" i="5" s="1"/>
  <c r="T206" i="5"/>
  <c r="U206" i="5" s="1"/>
  <c r="T164" i="5"/>
  <c r="T136" i="5"/>
  <c r="U136" i="5" s="1"/>
  <c r="T108" i="5"/>
  <c r="U108" i="5" s="1"/>
  <c r="T94" i="5"/>
  <c r="U94" i="5" s="1"/>
  <c r="T66" i="5"/>
  <c r="U66" i="5" s="1"/>
  <c r="T38" i="5"/>
  <c r="U38" i="5" s="1"/>
  <c r="T10" i="5"/>
  <c r="U10" i="5" s="1"/>
  <c r="S401" i="5"/>
  <c r="S328" i="5"/>
  <c r="S289" i="5"/>
  <c r="S217" i="5"/>
  <c r="S177" i="5"/>
  <c r="S48" i="5"/>
  <c r="S20" i="5"/>
  <c r="T387" i="5"/>
  <c r="T345" i="5"/>
  <c r="U345" i="5" s="1"/>
  <c r="T317" i="5"/>
  <c r="U317" i="5" s="1"/>
  <c r="T275" i="5"/>
  <c r="U275" i="5" s="1"/>
  <c r="T233" i="5"/>
  <c r="U233" i="5" s="1"/>
  <c r="T205" i="5"/>
  <c r="U205" i="5" s="1"/>
  <c r="T163" i="5"/>
  <c r="U163" i="5" s="1"/>
  <c r="T135" i="5"/>
  <c r="U135" i="5" s="1"/>
  <c r="T93" i="5"/>
  <c r="U93" i="5" s="1"/>
  <c r="T65" i="5"/>
  <c r="U65" i="5" s="1"/>
  <c r="T37" i="5"/>
  <c r="T9" i="5"/>
  <c r="U9" i="5" s="1"/>
  <c r="S399" i="5"/>
  <c r="S327" i="5"/>
  <c r="S287" i="5"/>
  <c r="S216" i="5"/>
  <c r="S175" i="5"/>
  <c r="S77" i="5"/>
  <c r="S47" i="5"/>
  <c r="S19" i="5"/>
  <c r="S398" i="5"/>
  <c r="S357" i="5"/>
  <c r="S286" i="5"/>
  <c r="S245" i="5"/>
  <c r="S215" i="5"/>
  <c r="S174" i="5"/>
  <c r="S76" i="5"/>
  <c r="T385" i="5"/>
  <c r="T371" i="5"/>
  <c r="U371" i="5" s="1"/>
  <c r="T343" i="5"/>
  <c r="U343" i="5" s="1"/>
  <c r="T315" i="5"/>
  <c r="T273" i="5"/>
  <c r="T259" i="5"/>
  <c r="T203" i="5"/>
  <c r="U203" i="5" s="1"/>
  <c r="T161" i="5"/>
  <c r="U161" i="5" s="1"/>
  <c r="T133" i="5"/>
  <c r="U133" i="5" s="1"/>
  <c r="T119" i="5"/>
  <c r="T105" i="5"/>
  <c r="T63" i="5"/>
  <c r="T35" i="5"/>
  <c r="U35" i="5" s="1"/>
  <c r="T7" i="5"/>
  <c r="S397" i="5"/>
  <c r="S356" i="5"/>
  <c r="S285" i="5"/>
  <c r="S244" i="5"/>
  <c r="S173" i="5"/>
  <c r="S75" i="5"/>
  <c r="T384" i="5"/>
  <c r="U384" i="5" s="1"/>
  <c r="T314" i="5"/>
  <c r="U314" i="5" s="1"/>
  <c r="T272" i="5"/>
  <c r="U272" i="5" s="1"/>
  <c r="T202" i="5"/>
  <c r="T160" i="5"/>
  <c r="T132" i="5"/>
  <c r="T104" i="5"/>
  <c r="U104" i="5" s="1"/>
  <c r="T34" i="5"/>
  <c r="T6" i="5"/>
  <c r="U6" i="5" s="1"/>
  <c r="S355" i="5"/>
  <c r="S243" i="5"/>
  <c r="T313" i="5"/>
  <c r="U313" i="5" s="1"/>
  <c r="T201" i="5"/>
  <c r="U201" i="5" s="1"/>
  <c r="T131" i="5"/>
  <c r="T103" i="5"/>
  <c r="U103" i="5" s="1"/>
  <c r="T5" i="5"/>
  <c r="U5" i="5" s="1"/>
  <c r="T410" i="5"/>
  <c r="U410" i="5" s="1"/>
  <c r="T396" i="5"/>
  <c r="U396" i="5" s="1"/>
  <c r="T382" i="5"/>
  <c r="U382" i="5" s="1"/>
  <c r="T368" i="5"/>
  <c r="U368" i="5" s="1"/>
  <c r="T354" i="5"/>
  <c r="U354" i="5" s="1"/>
  <c r="T340" i="5"/>
  <c r="U340" i="5" s="1"/>
  <c r="T326" i="5"/>
  <c r="U326" i="5" s="1"/>
  <c r="T312" i="5"/>
  <c r="T298" i="5"/>
  <c r="U298" i="5" s="1"/>
  <c r="T284" i="5"/>
  <c r="T270" i="5"/>
  <c r="U270" i="5" s="1"/>
  <c r="T256" i="5"/>
  <c r="U256" i="5" s="1"/>
  <c r="T242" i="5"/>
  <c r="U242" i="5" s="1"/>
  <c r="T228" i="5"/>
  <c r="U228" i="5" s="1"/>
  <c r="T214" i="5"/>
  <c r="U214" i="5" s="1"/>
  <c r="T200" i="5"/>
  <c r="U200" i="5" s="1"/>
  <c r="T186" i="5"/>
  <c r="U186" i="5" s="1"/>
  <c r="T172" i="5"/>
  <c r="U172" i="5" s="1"/>
  <c r="T158" i="5"/>
  <c r="T144" i="5"/>
  <c r="U144" i="5" s="1"/>
  <c r="T130" i="5"/>
  <c r="U130" i="5" s="1"/>
  <c r="T116" i="5"/>
  <c r="U116" i="5" s="1"/>
  <c r="T102" i="5"/>
  <c r="U102" i="5" s="1"/>
  <c r="T88" i="5"/>
  <c r="U88" i="5" s="1"/>
  <c r="T74" i="5"/>
  <c r="U74" i="5" s="1"/>
  <c r="T60" i="5"/>
  <c r="U60" i="5" s="1"/>
  <c r="T46" i="5"/>
  <c r="U46" i="5" s="1"/>
  <c r="T32" i="5"/>
  <c r="T18" i="5"/>
  <c r="T4" i="5"/>
  <c r="U4" i="5" s="1"/>
  <c r="T409" i="5"/>
  <c r="T395" i="5"/>
  <c r="T381" i="5"/>
  <c r="U381" i="5" s="1"/>
  <c r="T367" i="5"/>
  <c r="T353" i="5"/>
  <c r="T339" i="5"/>
  <c r="U339" i="5" s="1"/>
  <c r="T325" i="5"/>
  <c r="U325" i="5" s="1"/>
  <c r="T311" i="5"/>
  <c r="T297" i="5"/>
  <c r="U297" i="5" s="1"/>
  <c r="T283" i="5"/>
  <c r="U283" i="5" s="1"/>
  <c r="T269" i="5"/>
  <c r="T255" i="5"/>
  <c r="T241" i="5"/>
  <c r="U241" i="5" s="1"/>
  <c r="T227" i="5"/>
  <c r="T213" i="5"/>
  <c r="T199" i="5"/>
  <c r="U199" i="5" s="1"/>
  <c r="T185" i="5"/>
  <c r="U185" i="5" s="1"/>
  <c r="T171" i="5"/>
  <c r="U171" i="5" s="1"/>
  <c r="T157" i="5"/>
  <c r="U157" i="5" s="1"/>
  <c r="T143" i="5"/>
  <c r="T129" i="5"/>
  <c r="T115" i="5"/>
  <c r="T101" i="5"/>
  <c r="T87" i="5"/>
  <c r="U87" i="5" s="1"/>
  <c r="T73" i="5"/>
  <c r="U73" i="5" s="1"/>
  <c r="T59" i="5"/>
  <c r="U59" i="5" s="1"/>
  <c r="T45" i="5"/>
  <c r="U45" i="5" s="1"/>
  <c r="T31" i="5"/>
  <c r="T17" i="5"/>
  <c r="U17" i="5" s="1"/>
  <c r="T3" i="5"/>
  <c r="T408" i="5"/>
  <c r="U408" i="5" s="1"/>
  <c r="T394" i="5"/>
  <c r="U394" i="5" s="1"/>
  <c r="T380" i="5"/>
  <c r="U380" i="5" s="1"/>
  <c r="T366" i="5"/>
  <c r="U366" i="5" s="1"/>
  <c r="T352" i="5"/>
  <c r="U352" i="5" s="1"/>
  <c r="T338" i="5"/>
  <c r="U338" i="5" s="1"/>
  <c r="T324" i="5"/>
  <c r="U324" i="5" s="1"/>
  <c r="T310" i="5"/>
  <c r="T296" i="5"/>
  <c r="U296" i="5" s="1"/>
  <c r="T282" i="5"/>
  <c r="U282" i="5" s="1"/>
  <c r="T268" i="5"/>
  <c r="T254" i="5"/>
  <c r="U254" i="5" s="1"/>
  <c r="T240" i="5"/>
  <c r="U240" i="5" s="1"/>
  <c r="T226" i="5"/>
  <c r="U226" i="5" s="1"/>
  <c r="T212" i="5"/>
  <c r="U212" i="5" s="1"/>
  <c r="T198" i="5"/>
  <c r="U198" i="5" s="1"/>
  <c r="T184" i="5"/>
  <c r="U184" i="5" s="1"/>
  <c r="T170" i="5"/>
  <c r="T156" i="5"/>
  <c r="U156" i="5" s="1"/>
  <c r="T142" i="5"/>
  <c r="U142" i="5" s="1"/>
  <c r="T128" i="5"/>
  <c r="U128" i="5" s="1"/>
  <c r="T114" i="5"/>
  <c r="U114" i="5" s="1"/>
  <c r="T100" i="5"/>
  <c r="U100" i="5" s="1"/>
  <c r="T86" i="5"/>
  <c r="U86" i="5" s="1"/>
  <c r="T72" i="5"/>
  <c r="U72" i="5" s="1"/>
  <c r="T58" i="5"/>
  <c r="U58" i="5" s="1"/>
  <c r="T44" i="5"/>
  <c r="U44" i="5" s="1"/>
  <c r="T30" i="5"/>
  <c r="T16" i="5"/>
  <c r="U16" i="5" s="1"/>
  <c r="T2" i="5"/>
  <c r="U2" i="5" s="1"/>
  <c r="T121" i="5" l="1"/>
  <c r="U121" i="5"/>
  <c r="T300" i="5"/>
  <c r="U300" i="5"/>
  <c r="T47" i="5"/>
  <c r="U47" i="5"/>
  <c r="T333" i="5"/>
  <c r="U333" i="5"/>
  <c r="T411" i="5"/>
  <c r="U411" i="5"/>
  <c r="T355" i="5"/>
  <c r="U355" i="5"/>
  <c r="T75" i="5"/>
  <c r="U75" i="5"/>
  <c r="T76" i="5"/>
  <c r="U76" i="5"/>
  <c r="T175" i="5"/>
  <c r="U175" i="5"/>
  <c r="T217" i="5"/>
  <c r="U217" i="5"/>
  <c r="T49" i="5"/>
  <c r="U49" i="5"/>
  <c r="T147" i="5"/>
  <c r="U147" i="5"/>
  <c r="T52" i="5"/>
  <c r="U52" i="5"/>
  <c r="T230" i="5"/>
  <c r="U230" i="5"/>
  <c r="T304" i="5"/>
  <c r="U304" i="5"/>
  <c r="T180" i="5"/>
  <c r="U180" i="5"/>
  <c r="T342" i="5"/>
  <c r="U342" i="5"/>
  <c r="T39" i="5"/>
  <c r="U39" i="5"/>
  <c r="T262" i="5"/>
  <c r="U262" i="5"/>
  <c r="T77" i="5"/>
  <c r="U77" i="5"/>
  <c r="T299" i="5"/>
  <c r="U299" i="5"/>
  <c r="T122" i="5"/>
  <c r="U122" i="5"/>
  <c r="T48" i="5"/>
  <c r="U48" i="5"/>
  <c r="T413" i="5"/>
  <c r="U413" i="5"/>
  <c r="T364" i="5"/>
  <c r="U364" i="5"/>
  <c r="T62" i="5"/>
  <c r="U62" i="5"/>
  <c r="T243" i="5"/>
  <c r="U243" i="5"/>
  <c r="T24" i="5"/>
  <c r="U24" i="5"/>
  <c r="T378" i="5"/>
  <c r="U378" i="5"/>
  <c r="T216" i="5"/>
  <c r="U216" i="5"/>
  <c r="T90" i="5"/>
  <c r="U90" i="5"/>
  <c r="T236" i="5"/>
  <c r="U236" i="5"/>
  <c r="T412" i="5"/>
  <c r="U412" i="5"/>
  <c r="T244" i="5"/>
  <c r="U244" i="5"/>
  <c r="T328" i="5"/>
  <c r="U328" i="5"/>
  <c r="T376" i="5"/>
  <c r="U376" i="5"/>
  <c r="T285" i="5"/>
  <c r="U285" i="5"/>
  <c r="T245" i="5"/>
  <c r="U245" i="5"/>
  <c r="T327" i="5"/>
  <c r="U327" i="5"/>
  <c r="T401" i="5"/>
  <c r="U401" i="5"/>
  <c r="T178" i="5"/>
  <c r="U178" i="5"/>
  <c r="T146" i="5"/>
  <c r="U146" i="5"/>
  <c r="T189" i="5"/>
  <c r="U189" i="5"/>
  <c r="T341" i="5"/>
  <c r="U341" i="5"/>
  <c r="T221" i="5"/>
  <c r="U221" i="5"/>
  <c r="T42" i="5"/>
  <c r="U42" i="5"/>
  <c r="T21" i="5"/>
  <c r="T20" i="5"/>
  <c r="U20" i="5"/>
  <c r="T373" i="5"/>
  <c r="U373" i="5" s="1"/>
  <c r="T370" i="5"/>
  <c r="U370" i="5"/>
  <c r="T192" i="5"/>
  <c r="U192" i="5" s="1"/>
  <c r="T40" i="5"/>
  <c r="U40" i="5" s="1"/>
  <c r="T174" i="5"/>
  <c r="U174" i="5"/>
  <c r="T80" i="5"/>
  <c r="U80" i="5" s="1"/>
  <c r="U183" i="5"/>
  <c r="T118" i="5"/>
  <c r="U118" i="5"/>
  <c r="T303" i="5"/>
  <c r="U303" i="5"/>
  <c r="T247" i="5"/>
  <c r="U247" i="5"/>
  <c r="T356" i="5"/>
  <c r="U356" i="5"/>
  <c r="T286" i="5"/>
  <c r="U286" i="5"/>
  <c r="T399" i="5"/>
  <c r="U399" i="5"/>
  <c r="T257" i="5"/>
  <c r="U257" i="5"/>
  <c r="T187" i="5"/>
  <c r="U187" i="5"/>
  <c r="T229" i="5"/>
  <c r="U229" i="5"/>
  <c r="T374" i="5"/>
  <c r="U374" i="5"/>
  <c r="T235" i="5"/>
  <c r="U235" i="5"/>
  <c r="T70" i="5"/>
  <c r="U70" i="5"/>
  <c r="T278" i="5"/>
  <c r="U278" i="5"/>
  <c r="T19" i="5"/>
  <c r="U19" i="5"/>
  <c r="T266" i="5"/>
  <c r="U266" i="5"/>
  <c r="T402" i="5"/>
  <c r="U402" i="5"/>
  <c r="T150" i="5"/>
  <c r="U150" i="5"/>
  <c r="T177" i="5"/>
  <c r="U177" i="5"/>
  <c r="T231" i="5"/>
  <c r="U231" i="5"/>
  <c r="T173" i="5"/>
  <c r="U173" i="5"/>
  <c r="T289" i="5"/>
  <c r="U289" i="5"/>
  <c r="T287" i="5"/>
  <c r="U287" i="5"/>
  <c r="T274" i="5"/>
  <c r="U274" i="5"/>
  <c r="T290" i="5"/>
  <c r="U290" i="5"/>
  <c r="T261" i="5"/>
  <c r="U261" i="5"/>
  <c r="T61" i="5"/>
  <c r="U61" i="5"/>
  <c r="T415" i="5"/>
  <c r="U415" i="5"/>
  <c r="T319" i="5"/>
  <c r="U319" i="5"/>
  <c r="T84" i="5"/>
  <c r="U84" i="5"/>
  <c r="T334" i="5"/>
  <c r="U334" i="5"/>
  <c r="T369" i="5"/>
  <c r="U369" i="5"/>
  <c r="T271" i="5"/>
  <c r="U271" i="5"/>
  <c r="T191" i="5"/>
  <c r="U191" i="5"/>
  <c r="T117" i="5"/>
  <c r="U117" i="5"/>
  <c r="T416" i="5"/>
  <c r="U416" i="5"/>
  <c r="T215" i="5"/>
  <c r="U215" i="5"/>
  <c r="T145" i="5"/>
  <c r="U145" i="5"/>
  <c r="T149" i="5"/>
  <c r="U149" i="5"/>
  <c r="T25" i="5"/>
  <c r="U25" i="5"/>
  <c r="T397" i="5"/>
  <c r="U397" i="5"/>
  <c r="T357" i="5"/>
  <c r="U357" i="5"/>
  <c r="T220" i="5"/>
  <c r="U220" i="5"/>
  <c r="T398" i="5"/>
  <c r="U398" i="5"/>
  <c r="T329" i="5"/>
  <c r="U329" i="5"/>
  <c r="T258" i="5"/>
  <c r="U258" i="5"/>
  <c r="T301" i="5"/>
  <c r="U301" i="5"/>
  <c r="T91" i="5"/>
  <c r="U91" i="5"/>
  <c r="T417" i="5"/>
  <c r="U417" i="5"/>
  <c r="T182" i="5"/>
  <c r="U182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AB90DF-F563-4C02-8ADB-0201EB8C41F9}" keepAlive="1" name="쿼리 - 계정마스터" description="통합 문서의 '계정마스터' 쿼리에 대한 연결입니다." type="5" refreshedVersion="0" background="1">
    <dbPr connection="Provider=Microsoft.Mashup.OleDb.1;Data Source=$Workbook$;Location=계정마스터;Extended Properties=&quot;&quot;" command="SELECT * FROM [계정마스터]"/>
  </connection>
  <connection id="2" xr16:uid="{E556F61E-689D-4D20-AFF6-A2B1B666449F}" keepAlive="1" name="쿼리 - 실적세로" description="통합 문서의 '실적세로' 쿼리에 대한 연결입니다." type="5" refreshedVersion="0" background="1">
    <dbPr connection="Provider=Microsoft.Mashup.OleDb.1;Data Source=$Workbook$;Location=실적세로;Extended Properties=&quot;&quot;" command="SELECT * FROM [실적세로]"/>
  </connection>
  <connection id="3" xr16:uid="{06BFF42B-5E88-4FA5-8531-FB31AACDA230}" keepAlive="1" name="쿼리 - 예산세로" description="통합 문서의 '예산세로' 쿼리에 대한 연결입니다." type="5" refreshedVersion="0" background="1">
    <dbPr connection="Provider=Microsoft.Mashup.OleDb.1;Data Source=$Workbook$;Location=예산세로;Extended Properties=&quot;&quot;" command="SELECT * FROM [예산세로]"/>
  </connection>
  <connection id="4" xr16:uid="{29628B70-3CAF-4919-B42A-7EFB2FA49F09}" keepAlive="1" name="쿼리 - 예실" description="통합 문서의 '예실' 쿼리에 대한 연결입니다." type="5" refreshedVersion="8" background="1" saveData="1">
    <dbPr connection="Provider=Microsoft.Mashup.OleDb.1;Data Source=$Workbook$;Location=예실;Extended Properties=&quot;&quot;" command="SELECT * FROM [예실]"/>
  </connection>
</connections>
</file>

<file path=xl/sharedStrings.xml><?xml version="1.0" encoding="utf-8"?>
<sst xmlns="http://schemas.openxmlformats.org/spreadsheetml/2006/main" count="2017" uniqueCount="168">
  <si>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</si>
  <si>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</si>
  <si>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</si>
  <si>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</si>
  <si>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</si>
  <si>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</si>
  <si>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</si>
  <si>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</si>
  <si>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</si>
  <si>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</si>
  <si>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</si>
  <si>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</si>
  <si>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</si>
  <si>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</si>
  <si>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</si>
  <si>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</si>
  <si>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</si>
  <si>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</si>
  <si>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</si>
  <si>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</si>
  <si>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</si>
  <si>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</si>
  <si>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</si>
  <si>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</si>
  <si>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</si>
  <si>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</si>
  <si>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</si>
  <si>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</si>
  <si>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</si>
  <si>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</si>
  <si>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</si>
  <si>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</si>
  <si>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</si>
  <si>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</si>
  <si>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</si>
  <si>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</si>
  <si>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</si>
  <si>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</si>
  <si>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</si>
  <si>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</si>
  <si>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</si>
  <si>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</si>
  <si>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</si>
  <si>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</si>
  <si>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</si>
  <si>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</si>
  <si>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</si>
  <si>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</si>
  <si>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</si>
  <si>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</si>
  <si>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</si>
  <si>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</si>
  <si>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</si>
  <si>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</si>
  <si>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</si>
  <si>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</si>
  <si>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</si>
  <si>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</si>
  <si>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</si>
  <si>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</si>
  <si>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</si>
  <si>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</si>
  <si>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</si>
  <si>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</si>
  <si>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</si>
  <si>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</si>
  <si>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</si>
  <si>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</si>
  <si>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</si>
  <si>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</si>
  <si>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</si>
  <si>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</si>
  <si>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</si>
  <si>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</si>
  <si>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</si>
  <si>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</si>
  <si>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</si>
  <si>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</si>
  <si>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</si>
  <si>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</si>
  <si>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</si>
  <si>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</si>
  <si>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</si>
  <si>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</si>
  <si>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</si>
  <si>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</si>
  <si>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</si>
  <si>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</si>
  <si>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</si>
  <si>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</si>
  <si>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</si>
  <si>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</si>
  <si>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</si>
  <si>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</si>
  <si>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</si>
  <si>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</si>
  <si>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</si>
  <si>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</si>
  <si>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</si>
  <si>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</si>
  <si>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</si>
  <si>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월</t>
  </si>
  <si>
    <t>예산</t>
  </si>
  <si>
    <t>계정유형</t>
  </si>
  <si>
    <t>담당부서</t>
  </si>
  <si>
    <t>분기</t>
  </si>
  <si>
    <t>연도</t>
  </si>
  <si>
    <t>월번호</t>
  </si>
  <si>
    <t>실적</t>
  </si>
  <si>
    <t>계정평균</t>
    <phoneticPr fontId="1" type="noConversion"/>
  </si>
  <si>
    <t>평균대비배수</t>
    <phoneticPr fontId="1" type="noConversion"/>
  </si>
  <si>
    <t>튀는값</t>
    <phoneticPr fontId="1" type="noConversion"/>
  </si>
  <si>
    <t>튀는값배수기준</t>
  </si>
  <si>
    <t>분석 설정</t>
  </si>
  <si>
    <r>
      <rPr>
        <sz val="9"/>
        <color rgb="FF808080"/>
        <rFont val="Noto Sans CJK SC"/>
        <family val="2"/>
      </rPr>
      <t>파란 글씨 셀만 고친다</t>
    </r>
    <r>
      <rPr>
        <sz val="9"/>
        <color rgb="FF808080"/>
        <rFont val="맑은 고딕"/>
        <family val="3"/>
        <charset val="129"/>
      </rPr>
      <t xml:space="preserve">. </t>
    </r>
    <r>
      <rPr>
        <sz val="9"/>
        <color rgb="FF808080"/>
        <rFont val="Noto Sans CJK SC"/>
        <family val="2"/>
      </rPr>
      <t>수식은 이 값을 이름으로 참조한다</t>
    </r>
    <r>
      <rPr>
        <sz val="9"/>
        <color rgb="FF808080"/>
        <rFont val="맑은 고딕"/>
        <family val="3"/>
        <charset val="129"/>
      </rPr>
      <t>.</t>
    </r>
  </si>
  <si>
    <t>설정명</t>
  </si>
  <si>
    <t>값</t>
  </si>
  <si>
    <t>설명</t>
  </si>
  <si>
    <t>기준월</t>
  </si>
  <si>
    <r>
      <rPr>
        <sz val="10"/>
        <rFont val="Noto Sans CJK SC"/>
        <family val="2"/>
      </rPr>
      <t>이번 달</t>
    </r>
    <r>
      <rPr>
        <sz val="10"/>
        <rFont val="맑은 고딕"/>
        <family val="3"/>
        <charset val="129"/>
      </rPr>
      <t xml:space="preserve">. </t>
    </r>
    <r>
      <rPr>
        <sz val="10"/>
        <rFont val="Noto Sans CJK SC"/>
        <family val="2"/>
      </rPr>
      <t>당월 분석의 기준</t>
    </r>
  </si>
  <si>
    <t>당월차이율기준</t>
  </si>
  <si>
    <t>당월 차이율이 이 값 이상이면 후보</t>
  </si>
  <si>
    <t>당월금액기준</t>
  </si>
  <si>
    <r>
      <rPr>
        <sz val="10"/>
        <rFont val="Noto Sans CJK SC"/>
        <family val="2"/>
      </rPr>
      <t>당월 불리금액이 이 값 이상이어야 확정</t>
    </r>
    <r>
      <rPr>
        <sz val="10"/>
        <rFont val="맑은 고딕"/>
        <family val="3"/>
        <charset val="129"/>
      </rPr>
      <t>(</t>
    </r>
    <r>
      <rPr>
        <sz val="10"/>
        <rFont val="Noto Sans CJK SC"/>
        <family val="2"/>
      </rPr>
      <t xml:space="preserve">차이율과 </t>
    </r>
    <r>
      <rPr>
        <sz val="10"/>
        <rFont val="맑은 고딕"/>
        <family val="3"/>
        <charset val="129"/>
      </rPr>
      <t>AND)</t>
    </r>
  </si>
  <si>
    <t>당월중대금액기준</t>
  </si>
  <si>
    <r>
      <rPr>
        <sz val="10"/>
        <rFont val="Noto Sans CJK SC"/>
        <family val="2"/>
      </rPr>
      <t>차이율이 작아도 이 금액을 넘으면 단독 후보</t>
    </r>
    <r>
      <rPr>
        <sz val="10"/>
        <rFont val="맑은 고딕"/>
        <family val="3"/>
        <charset val="129"/>
      </rPr>
      <t>(OR)</t>
    </r>
  </si>
  <si>
    <t>누계차이율기준</t>
  </si>
  <si>
    <t>누계는 더 민감하게 본다</t>
  </si>
  <si>
    <t>누계금액기준</t>
  </si>
  <si>
    <t>누계 불리금액 기준</t>
  </si>
  <si>
    <t>누계중대금액기준</t>
  </si>
  <si>
    <t>누계 단독 후보 금액</t>
  </si>
  <si>
    <t>전년대비악화기준</t>
  </si>
  <si>
    <r>
      <rPr>
        <sz val="10"/>
        <rFont val="Noto Sans CJK SC"/>
        <family val="2"/>
      </rPr>
      <t xml:space="preserve">전년 동월 대비 이 비율 이상 악화면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악화</t>
    </r>
    <r>
      <rPr>
        <sz val="10"/>
        <rFont val="맑은 고딕"/>
        <family val="3"/>
        <charset val="129"/>
      </rPr>
      <t>'</t>
    </r>
  </si>
  <si>
    <t>예산여유율기준</t>
  </si>
  <si>
    <r>
      <rPr>
        <sz val="10"/>
        <rFont val="Noto Sans CJK SC"/>
        <family val="2"/>
      </rPr>
      <t xml:space="preserve">예산이 전년 동월 실적보다 이만큼 높으면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느슨</t>
    </r>
    <r>
      <rPr>
        <sz val="10"/>
        <rFont val="맑은 고딕"/>
        <family val="3"/>
        <charset val="129"/>
      </rPr>
      <t xml:space="preserve">' </t>
    </r>
    <r>
      <rPr>
        <sz val="10"/>
        <rFont val="Noto Sans CJK SC"/>
        <family val="2"/>
      </rPr>
      <t>후보</t>
    </r>
  </si>
  <si>
    <t>연속개월기준</t>
  </si>
  <si>
    <t>이 개월 수 이상 연속 후보면 구조적으로 본다</t>
  </si>
  <si>
    <r>
      <rPr>
        <sz val="10"/>
        <rFont val="Noto Sans CJK SC"/>
        <family val="2"/>
      </rPr>
      <t>계정 평균의 이 배수 이상이면 원천 확인 대상</t>
    </r>
    <r>
      <rPr>
        <sz val="10"/>
        <rFont val="맑은 고딕"/>
        <family val="3"/>
        <charset val="129"/>
      </rPr>
      <t>(2-4)</t>
    </r>
  </si>
  <si>
    <t>키중복</t>
    <phoneticPr fontId="1" type="noConversion"/>
  </si>
  <si>
    <t>보정</t>
    <phoneticPr fontId="1" type="noConversion"/>
  </si>
  <si>
    <t>원본 시트는 수정하지 않습니다. 보정 내용을 정리하고, 이를 예실에 반영합니다.</t>
    <phoneticPr fontId="1" type="noConversion"/>
  </si>
  <si>
    <t>월</t>
    <phoneticPr fontId="1" type="noConversion"/>
  </si>
  <si>
    <t>원래 값</t>
    <phoneticPr fontId="1" type="noConversion"/>
  </si>
  <si>
    <t>보정 값</t>
    <phoneticPr fontId="1" type="noConversion"/>
  </si>
  <si>
    <t>근거</t>
    <phoneticPr fontId="1" type="noConversion"/>
  </si>
  <si>
    <t>확인자</t>
    <phoneticPr fontId="1" type="noConversion"/>
  </si>
  <si>
    <t>일자</t>
    <phoneticPr fontId="1" type="noConversion"/>
  </si>
  <si>
    <t>키</t>
    <phoneticPr fontId="1" type="noConversion"/>
  </si>
  <si>
    <t>6150</t>
    <phoneticPr fontId="1" type="noConversion"/>
  </si>
  <si>
    <t>1~6월 누계 혼입, 원데이터 확인</t>
    <phoneticPr fontId="1" type="noConversion"/>
  </si>
  <si>
    <t>경영지원</t>
    <phoneticPr fontId="1" type="noConversion"/>
  </si>
  <si>
    <t>보정값</t>
    <phoneticPr fontId="1" type="noConversion"/>
  </si>
  <si>
    <t>분석실적</t>
    <phoneticPr fontId="1" type="noConversion"/>
  </si>
  <si>
    <t>데이터상태</t>
    <phoneticPr fontId="1" type="noConversion"/>
  </si>
  <si>
    <t>불리금액</t>
    <phoneticPr fontId="1" type="noConversion"/>
  </si>
  <si>
    <t>차이율</t>
    <phoneticPr fontId="1" type="noConversion"/>
  </si>
  <si>
    <t>플래그</t>
    <phoneticPr fontId="1" type="noConversion"/>
  </si>
  <si>
    <t>변경 이력</t>
  </si>
  <si>
    <t>날짜</t>
  </si>
  <si>
    <t>바꾼 설정</t>
  </si>
  <si>
    <r>
      <rPr>
        <b/>
        <sz val="10"/>
        <color rgb="FFFFFFFF"/>
        <rFont val="Noto Sans CJK SC"/>
        <family val="2"/>
      </rPr>
      <t xml:space="preserve">이전 → 이후 </t>
    </r>
    <r>
      <rPr>
        <b/>
        <sz val="10"/>
        <color rgb="FFFFFFFF"/>
        <rFont val="맑은 고딕"/>
        <family val="3"/>
        <charset val="129"/>
      </rPr>
      <t xml:space="preserve">/ </t>
    </r>
    <r>
      <rPr>
        <b/>
        <sz val="10"/>
        <color rgb="FFFFFFFF"/>
        <rFont val="Noto Sans CJK SC"/>
        <family val="2"/>
      </rPr>
      <t>이유</t>
    </r>
  </si>
  <si>
    <t>행 레이블</t>
  </si>
  <si>
    <t>총합계</t>
  </si>
  <si>
    <t>합계 : 예산</t>
  </si>
  <si>
    <t>합계 : 불리금액</t>
  </si>
  <si>
    <t>(모두)</t>
  </si>
  <si>
    <t>합계 : 분석실적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</si>
</sst>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Noto Sans CJK SC"/>
      <family val="2"/>
    </font>
    <font>
      <sz val="9"/>
      <color rgb="FF808080"/>
      <name val="Noto Sans CJK SC"/>
      <family val="2"/>
    </font>
    <font>
      <sz val="9"/>
      <color rgb="FF808080"/>
      <name val="맑은 고딕"/>
      <family val="3"/>
      <charset val="129"/>
    </font>
    <font>
      <b/>
      <sz val="10"/>
      <color rgb="FFFFFFFF"/>
      <name val="Noto Sans CJK SC"/>
      <family val="2"/>
    </font>
    <font>
      <sz val="10"/>
      <name val="Noto Sans CJK SC"/>
      <family val="2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name val="Noto Sans CJK SC"/>
      <family val="2"/>
    </font>
    <font>
      <b/>
      <sz val="10"/>
      <color rgb="FFFFFFFF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1F3864"/>
        <bgColor rgb="FF333333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2CC"/>
        <bgColor rgb="FFFCE4E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6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9" fillId="3" borderId="1" xfId="0" applyFont="1" applyFill="1" applyBorder="1" applyAlignment="1">
      <alignment horizontal="center" wrapText="1"/>
    </xf>
    <xf numFmtId="0" fontId="10" fillId="0" borderId="1" xfId="0" applyFont="1" applyBorder="1" applyAlignment="1"/>
    <xf numFmtId="177" fontId="11" fillId="0" borderId="1" xfId="0" applyNumberFormat="1" applyFont="1" applyBorder="1" applyAlignment="1"/>
    <xf numFmtId="3" fontId="11" fillId="0" borderId="1" xfId="0" applyNumberFormat="1" applyFont="1" applyBorder="1" applyAlignment="1"/>
    <xf numFmtId="1" fontId="11" fillId="0" borderId="1" xfId="0" applyNumberFormat="1" applyFont="1" applyBorder="1" applyAlignment="1"/>
    <xf numFmtId="0" fontId="11" fillId="0" borderId="1" xfId="0" applyFont="1" applyBorder="1" applyAlignment="1">
      <alignment horizontal="right"/>
    </xf>
    <xf numFmtId="0" fontId="5" fillId="4" borderId="0" xfId="0" applyFont="1" applyFill="1">
      <alignment vertical="center"/>
    </xf>
    <xf numFmtId="0" fontId="13" fillId="4" borderId="0" xfId="0" applyFont="1" applyFill="1">
      <alignment vertical="center"/>
    </xf>
    <xf numFmtId="176" fontId="13" fillId="4" borderId="0" xfId="0" applyNumberFormat="1" applyFont="1" applyFill="1">
      <alignment vertical="center"/>
    </xf>
    <xf numFmtId="0" fontId="5" fillId="5" borderId="0" xfId="0" applyFont="1" applyFill="1">
      <alignment vertical="center"/>
    </xf>
    <xf numFmtId="0" fontId="13" fillId="5" borderId="0" xfId="0" applyFont="1" applyFill="1">
      <alignment vertical="center"/>
    </xf>
    <xf numFmtId="0" fontId="14" fillId="0" borderId="0" xfId="0" applyFont="1" applyAlignment="1"/>
    <xf numFmtId="0" fontId="8" fillId="0" borderId="0" xfId="0" applyFont="1" applyAlignment="1"/>
    <xf numFmtId="3" fontId="0" fillId="0" borderId="0" xfId="0" applyNumberFormat="1">
      <alignment vertical="center"/>
    </xf>
    <xf numFmtId="0" fontId="5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38" fontId="5" fillId="4" borderId="0" xfId="0" applyNumberFormat="1" applyFont="1" applyFill="1">
      <alignment vertical="center"/>
    </xf>
    <xf numFmtId="38" fontId="13" fillId="4" borderId="0" xfId="0" applyNumberFormat="1" applyFont="1" applyFill="1">
      <alignment vertical="center"/>
    </xf>
    <xf numFmtId="38" fontId="0" fillId="0" borderId="0" xfId="0" applyNumberFormat="1">
      <alignment vertical="center"/>
    </xf>
    <xf numFmtId="176" fontId="13" fillId="5" borderId="0" xfId="0" applyNumberFormat="1" applyFont="1" applyFill="1">
      <alignment vertical="center"/>
    </xf>
    <xf numFmtId="177" fontId="13" fillId="5" borderId="0" xfId="1" applyNumberFormat="1" applyFont="1" applyFill="1">
      <alignment vertical="center"/>
    </xf>
    <xf numFmtId="177" fontId="0" fillId="0" borderId="0" xfId="1" applyNumberFormat="1" applyFont="1">
      <alignment vertical="center"/>
    </xf>
    <xf numFmtId="0" fontId="0" fillId="0" borderId="0" xfId="0" applyAlignment="1">
      <alignment vertical="center" wrapText="1"/>
    </xf>
    <xf numFmtId="0" fontId="16" fillId="0" borderId="0" xfId="0" applyFont="1" applyAlignment="1"/>
    <xf numFmtId="0" fontId="0" fillId="6" borderId="1" xfId="0" applyFill="1" applyBorder="1" applyAlignment="1"/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NumberFormat="1">
      <alignment vertical="center"/>
    </xf>
  </cellXfs>
  <cellStyles count="2">
    <cellStyle name="백분율" xfId="1" builtinId="5"/>
    <cellStyle name="표준" xfId="0" builtinId="0"/>
  </cellStyles>
  <dxfs count="72">
    <dxf>
      <numFmt numFmtId="0" formatCode="General"/>
    </dxf>
    <dxf>
      <fill>
        <patternFill>
          <bgColor rgb="FFFF0000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rgb="FF00B0F0"/>
        </patternFill>
      </fill>
    </dxf>
    <dxf>
      <numFmt numFmtId="0" formatCode="General"/>
    </dxf>
    <dxf>
      <numFmt numFmtId="19" formatCode="yyyy/mm/dd"/>
    </dxf>
    <dxf>
      <numFmt numFmtId="3" formatCode="#,##0"/>
    </dxf>
    <dxf>
      <numFmt numFmtId="3" formatCode="#,##0"/>
    </dxf>
    <dxf>
      <numFmt numFmtId="19" formatCode="yyyy/mm/dd"/>
    </dxf>
    <dxf>
      <font>
        <strike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176" formatCode="#,##0_ "/>
    </dxf>
    <dxf>
      <numFmt numFmtId="6" formatCode="#,##0_);[Red]\(#,##0\)"/>
    </dxf>
    <dxf>
      <numFmt numFmtId="6" formatCode="#,##0_);[Red]\(#,##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#,##0_ "/>
    </dxf>
    <dxf>
      <numFmt numFmtId="176" formatCode="#,##0_ "/>
    </dxf>
    <dxf>
      <numFmt numFmtId="19" formatCode="yyyy/mm/dd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205740</xdr:colOff>
      <xdr:row>0</xdr:row>
      <xdr:rowOff>182880</xdr:rowOff>
    </xdr:from>
    <xdr:to>
      <xdr:col>6</xdr:col>
      <xdr:colOff>226060</xdr:colOff>
      <xdr:row>14</xdr:row>
      <xdr:rowOff>13335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담당부서">
              <a:extLst>
                <a:ext uri="{FF2B5EF4-FFF2-40B4-BE49-F238E27FC236}">
                  <a16:creationId xmlns:a16="http://schemas.microsoft.com/office/drawing/2014/main" id="{C4041B35-411E-15D6-F79C-BE7DA30099A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담당부서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17720" y="182880"/>
              <a:ext cx="1828800" cy="2924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106680</xdr:colOff>
      <xdr:row>0</xdr:row>
      <xdr:rowOff>198120</xdr:rowOff>
    </xdr:from>
    <xdr:to>
      <xdr:col>9</xdr:col>
      <xdr:colOff>594360</xdr:colOff>
      <xdr:row>14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플래그">
              <a:extLst>
                <a:ext uri="{FF2B5EF4-FFF2-40B4-BE49-F238E27FC236}">
                  <a16:creationId xmlns:a16="http://schemas.microsoft.com/office/drawing/2014/main" id="{093DFEE5-DDB0-5026-4DF2-71919629CF9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플래그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30340" y="198120"/>
              <a:ext cx="1828800" cy="2924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umpyo.hong" refreshedDate="46302.588569444444" createdVersion="8" refreshedVersion="8" minRefreshableVersion="3" recordCount="420" xr:uid="{C8739B8D-8ED3-4B8A-9EC7-4BFB00C00572}">
  <cacheSource type="worksheet">
    <worksheetSource name="예실"/>
  </cacheSource>
  <cacheFields count="21">
    <cacheField name="계정코드" numFmtId="0">
      <sharedItems/>
    </cacheField>
    <cacheField name="계정명" numFmtId="0">
      <sharedItems count="20">
        <s v="제품매출"/>
        <s v="통신비"/>
        <s v="상품매출"/>
        <s v="원재료비"/>
        <s v="수선비"/>
        <s v="외주가공비"/>
        <s v="노무비"/>
        <s v="복리후생비"/>
        <s v="제조경비"/>
        <s v="지급수수료"/>
        <s v="급여"/>
        <s v="운반비"/>
        <s v="광고선전비"/>
        <s v="출장비"/>
        <s v="교육훈련비"/>
        <s v="접대비"/>
        <s v="도서인쇄비"/>
        <s v="소모품비"/>
        <s v="수도광열비"/>
        <s v="임차료"/>
      </sharedItems>
    </cacheField>
    <cacheField name="월" numFmtId="14">
      <sharedItems containsSemiMixedTypes="0" containsNonDate="0" containsDate="1" containsString="0" minDate="2025-01-01T00:00:00" maxDate="2026-09-02T00:00:00"/>
    </cacheField>
    <cacheField name="연도" numFmtId="0">
      <sharedItems containsSemiMixedTypes="0" containsString="0" containsNumber="1" containsInteger="1" minValue="2025" maxValue="2026" count="2">
        <n v="2025"/>
        <n v="2026"/>
      </sharedItems>
    </cacheField>
    <cacheField name="월번호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분기" numFmtId="0">
      <sharedItems containsSemiMixedTypes="0" containsString="0" containsNumber="1" containsInteger="1" minValue="1" maxValue="4"/>
    </cacheField>
    <cacheField name="예산" numFmtId="176">
      <sharedItems containsSemiMixedTypes="0" containsString="0" containsNumber="1" containsInteger="1" minValue="3000000" maxValue="3400000000"/>
    </cacheField>
    <cacheField name="실적" numFmtId="176">
      <sharedItems containsString="0" containsBlank="1" containsNumber="1" containsInteger="1" minValue="1889000" maxValue="3374391000"/>
    </cacheField>
    <cacheField name="계정유형" numFmtId="0">
      <sharedItems count="3">
        <s v="수익"/>
        <s v="판관비"/>
        <s v="매출원가"/>
      </sharedItems>
    </cacheField>
    <cacheField name="담당부서" numFmtId="0">
      <sharedItems count="5">
        <s v="영업"/>
        <s v="경영지원"/>
        <s v="구매"/>
        <s v="생산"/>
        <s v="총무"/>
      </sharedItems>
    </cacheField>
    <cacheField name="키중복" numFmtId="0">
      <sharedItems containsSemiMixedTypes="0" containsString="0" containsNumber="1" containsInteger="1" minValue="1" maxValue="1"/>
    </cacheField>
    <cacheField name="계정평균" numFmtId="0">
      <sharedItems containsSemiMixedTypes="0" containsString="0" containsNumber="1" minValue="3052952.3809523811" maxValue="3236344238.0952382"/>
    </cacheField>
    <cacheField name="평균대비배수" numFmtId="0">
      <sharedItems containsMixedTypes="1" containsNumber="1" minValue="0.36093570869652247" maxValue="4.8761720137042825"/>
    </cacheField>
    <cacheField name="튀는값" numFmtId="0">
      <sharedItems/>
    </cacheField>
    <cacheField name="키" numFmtId="0">
      <sharedItems/>
    </cacheField>
    <cacheField name="보정값" numFmtId="38">
      <sharedItems containsMixedTypes="1" containsNumber="1" containsInteger="1" minValue="12425000" maxValue="12425000"/>
    </cacheField>
    <cacheField name="분석실적" numFmtId="38">
      <sharedItems containsMixedTypes="1" containsNumber="1" containsInteger="1" minValue="1889000" maxValue="3374391000"/>
    </cacheField>
    <cacheField name="데이터상태" numFmtId="0">
      <sharedItems/>
    </cacheField>
    <cacheField name="불리금액" numFmtId="176">
      <sharedItems containsMixedTypes="1" containsNumber="1" containsInteger="1" minValue="-77467000" maxValue="338448000"/>
    </cacheField>
    <cacheField name="차이율" numFmtId="0">
      <sharedItems containsMixedTypes="1" containsNumber="1" minValue="-0.76387499999999997" maxValue="3.1333333333333333"/>
    </cacheField>
    <cacheField name="플래그" numFmtId="0">
      <sharedItems count="4">
        <s v=""/>
        <s v="확인"/>
        <s v="DATA_CHECK"/>
        <s v="유리"/>
      </sharedItems>
    </cacheField>
  </cacheFields>
  <extLst>
    <ext xmlns:x14="http://schemas.microsoft.com/office/spreadsheetml/2009/9/main" uri="{725AE2AE-9491-48be-B2B4-4EB974FC3084}">
      <x14:pivotCacheDefinition pivotCacheId="186857028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0">
  <r>
    <s v="4110"/>
    <x v="0"/>
    <d v="2025-01-01T00:00:00"/>
    <x v="0"/>
    <x v="0"/>
    <n v="1"/>
    <n v="3200000000"/>
    <n v="3164806000"/>
    <x v="0"/>
    <x v="0"/>
    <n v="1"/>
    <n v="3236344238.0952382"/>
    <n v="0.97789535573714426"/>
    <s v=""/>
    <s v="4110|2025-01"/>
    <s v=""/>
    <n v="3164806000"/>
    <s v="OK"/>
    <n v="35194000"/>
    <n v="1.0998124999999999E-2"/>
    <x v="0"/>
  </r>
  <r>
    <s v="4110"/>
    <x v="0"/>
    <d v="2025-02-01T00:00:00"/>
    <x v="0"/>
    <x v="1"/>
    <n v="1"/>
    <n v="3200000000"/>
    <n v="3205826000"/>
    <x v="0"/>
    <x v="0"/>
    <n v="1"/>
    <n v="3236344238.0952382"/>
    <n v="0.99057015080904998"/>
    <s v=""/>
    <s v="4110|2025-02"/>
    <s v=""/>
    <n v="3205826000"/>
    <s v="OK"/>
    <n v="-5826000"/>
    <n v="-1.820625E-3"/>
    <x v="0"/>
  </r>
  <r>
    <s v="4110"/>
    <x v="0"/>
    <d v="2025-03-01T00:00:00"/>
    <x v="0"/>
    <x v="2"/>
    <n v="1"/>
    <n v="3200000000"/>
    <n v="3215738000"/>
    <x v="0"/>
    <x v="0"/>
    <n v="1"/>
    <n v="3236344238.0952382"/>
    <n v="0.99363286579570842"/>
    <s v=""/>
    <s v="4110|2025-03"/>
    <s v=""/>
    <n v="3215738000"/>
    <s v="OK"/>
    <n v="-15738000"/>
    <n v="-4.9181249999999998E-3"/>
    <x v="0"/>
  </r>
  <r>
    <s v="4110"/>
    <x v="0"/>
    <d v="2025-04-01T00:00:00"/>
    <x v="0"/>
    <x v="3"/>
    <n v="2"/>
    <n v="3200000000"/>
    <n v="3191380000"/>
    <x v="0"/>
    <x v="0"/>
    <n v="1"/>
    <n v="3236344238.0952382"/>
    <n v="0.98610647236905113"/>
    <s v=""/>
    <s v="4110|2025-04"/>
    <s v=""/>
    <n v="3191380000"/>
    <s v="OK"/>
    <n v="8620000"/>
    <n v="2.69375E-3"/>
    <x v="0"/>
  </r>
  <r>
    <s v="4110"/>
    <x v="0"/>
    <d v="2025-05-01T00:00:00"/>
    <x v="0"/>
    <x v="4"/>
    <n v="2"/>
    <n v="3200000000"/>
    <n v="3180460000"/>
    <x v="0"/>
    <x v="0"/>
    <n v="1"/>
    <n v="3236344238.0952382"/>
    <n v="0.98273229484137659"/>
    <s v=""/>
    <s v="4110|2025-05"/>
    <s v=""/>
    <n v="3180460000"/>
    <s v="OK"/>
    <n v="19540000"/>
    <n v="6.1062499999999997E-3"/>
    <x v="0"/>
  </r>
  <r>
    <s v="4110"/>
    <x v="0"/>
    <d v="2025-06-01T00:00:00"/>
    <x v="0"/>
    <x v="5"/>
    <n v="2"/>
    <n v="3200000000"/>
    <n v="3168722000"/>
    <x v="0"/>
    <x v="0"/>
    <n v="1"/>
    <n v="3236344238.0952382"/>
    <n v="0.9791053629897426"/>
    <s v=""/>
    <s v="4110|2025-06"/>
    <s v=""/>
    <n v="3168722000"/>
    <s v="OK"/>
    <n v="31278000"/>
    <n v="9.7743750000000001E-3"/>
    <x v="0"/>
  </r>
  <r>
    <s v="4110"/>
    <x v="0"/>
    <d v="2025-07-01T00:00:00"/>
    <x v="0"/>
    <x v="6"/>
    <n v="3"/>
    <n v="3200000000"/>
    <n v="3219921000"/>
    <x v="0"/>
    <x v="0"/>
    <n v="1"/>
    <n v="3236344238.0952382"/>
    <n v="0.99492537354280208"/>
    <s v=""/>
    <s v="4110|2025-07"/>
    <s v=""/>
    <n v="3219921000"/>
    <s v="OK"/>
    <n v="-19921000"/>
    <n v="-6.2253124999999999E-3"/>
    <x v="0"/>
  </r>
  <r>
    <s v="4110"/>
    <x v="0"/>
    <d v="2025-08-01T00:00:00"/>
    <x v="0"/>
    <x v="7"/>
    <n v="3"/>
    <n v="3200000000"/>
    <n v="3243541000"/>
    <x v="0"/>
    <x v="0"/>
    <n v="1"/>
    <n v="3236344238.0952382"/>
    <n v="1.0022237318947869"/>
    <s v=""/>
    <s v="4110|2025-08"/>
    <s v=""/>
    <n v="3243541000"/>
    <s v="OK"/>
    <n v="-43541000"/>
    <n v="-1.3606562500000001E-2"/>
    <x v="0"/>
  </r>
  <r>
    <s v="4110"/>
    <x v="0"/>
    <d v="2025-09-01T00:00:00"/>
    <x v="0"/>
    <x v="8"/>
    <n v="3"/>
    <n v="3200000000"/>
    <n v="3202531000"/>
    <x v="0"/>
    <x v="0"/>
    <n v="1"/>
    <n v="3236344238.0952382"/>
    <n v="0.98955202672904197"/>
    <s v=""/>
    <s v="4110|2025-09"/>
    <s v=""/>
    <n v="3202531000"/>
    <s v="OK"/>
    <n v="-2531000"/>
    <n v="-7.9093749999999997E-4"/>
    <x v="0"/>
  </r>
  <r>
    <s v="4110"/>
    <x v="0"/>
    <d v="2025-10-01T00:00:00"/>
    <x v="0"/>
    <x v="9"/>
    <n v="4"/>
    <n v="3200000000"/>
    <n v="3202896000"/>
    <x v="0"/>
    <x v="0"/>
    <n v="1"/>
    <n v="3236344238.0952382"/>
    <n v="0.98966480830391379"/>
    <s v=""/>
    <s v="4110|2025-10"/>
    <s v=""/>
    <n v="3202896000"/>
    <s v="OK"/>
    <n v="-2896000"/>
    <n v="-9.0499999999999999E-4"/>
    <x v="0"/>
  </r>
  <r>
    <s v="4110"/>
    <x v="0"/>
    <d v="2025-11-01T00:00:00"/>
    <x v="0"/>
    <x v="10"/>
    <n v="4"/>
    <n v="3200000000"/>
    <n v="3157095000"/>
    <x v="0"/>
    <x v="0"/>
    <n v="1"/>
    <n v="3236344238.0952382"/>
    <n v="0.97551272909649422"/>
    <s v=""/>
    <s v="4110|2025-11"/>
    <s v=""/>
    <n v="3157095000"/>
    <s v="OK"/>
    <n v="42905000"/>
    <n v="1.34078125E-2"/>
    <x v="0"/>
  </r>
  <r>
    <s v="4110"/>
    <x v="0"/>
    <d v="2025-12-01T00:00:00"/>
    <x v="0"/>
    <x v="11"/>
    <n v="4"/>
    <n v="3200000000"/>
    <n v="3221773000"/>
    <x v="0"/>
    <x v="0"/>
    <n v="1"/>
    <n v="3236344238.0952382"/>
    <n v="0.99549762416379595"/>
    <s v=""/>
    <s v="4110|2025-12"/>
    <s v=""/>
    <n v="3221773000"/>
    <s v="OK"/>
    <n v="-21773000"/>
    <n v="-6.8040625000000002E-3"/>
    <x v="0"/>
  </r>
  <r>
    <s v="4110"/>
    <x v="0"/>
    <d v="2026-01-01T00:00:00"/>
    <x v="1"/>
    <x v="0"/>
    <n v="1"/>
    <n v="3400000000"/>
    <n v="3374391000"/>
    <x v="0"/>
    <x v="0"/>
    <n v="1"/>
    <n v="3236344238.0952382"/>
    <n v="1.042655154009825"/>
    <s v=""/>
    <s v="4110|2026-01"/>
    <s v=""/>
    <n v="3374391000"/>
    <s v="OK"/>
    <n v="25609000"/>
    <n v="7.5320588235294117E-3"/>
    <x v="0"/>
  </r>
  <r>
    <s v="4110"/>
    <x v="0"/>
    <d v="2026-02-01T00:00:00"/>
    <x v="1"/>
    <x v="1"/>
    <n v="1"/>
    <n v="3400000000"/>
    <n v="3369436000"/>
    <x v="0"/>
    <x v="0"/>
    <n v="1"/>
    <n v="3236344238.0952382"/>
    <n v="1.0411241055071117"/>
    <s v=""/>
    <s v="4110|2026-02"/>
    <s v=""/>
    <n v="3369436000"/>
    <s v="OK"/>
    <n v="30564000"/>
    <n v="8.9894117647058829E-3"/>
    <x v="0"/>
  </r>
  <r>
    <s v="4110"/>
    <x v="0"/>
    <d v="2026-03-01T00:00:00"/>
    <x v="1"/>
    <x v="2"/>
    <n v="1"/>
    <n v="3400000000"/>
    <n v="3373152000"/>
    <x v="0"/>
    <x v="0"/>
    <n v="1"/>
    <n v="3236344238.0952382"/>
    <n v="1.0422723146364925"/>
    <s v=""/>
    <s v="4110|2026-03"/>
    <s v=""/>
    <n v="3373152000"/>
    <s v="OK"/>
    <n v="26848000"/>
    <n v="7.8964705882352947E-3"/>
    <x v="0"/>
  </r>
  <r>
    <s v="4110"/>
    <x v="0"/>
    <d v="2026-04-01T00:00:00"/>
    <x v="1"/>
    <x v="3"/>
    <n v="2"/>
    <n v="3400000000"/>
    <n v="3369855000"/>
    <x v="0"/>
    <x v="0"/>
    <n v="1"/>
    <n v="3236344238.0952382"/>
    <n v="1.0412535725752523"/>
    <s v=""/>
    <s v="4110|2026-04"/>
    <s v=""/>
    <n v="3369855000"/>
    <s v="OK"/>
    <n v="30145000"/>
    <n v="8.866176470588235E-3"/>
    <x v="0"/>
  </r>
  <r>
    <s v="4110"/>
    <x v="0"/>
    <d v="2026-05-01T00:00:00"/>
    <x v="1"/>
    <x v="4"/>
    <n v="2"/>
    <n v="3400000000"/>
    <n v="3354191000"/>
    <x v="0"/>
    <x v="0"/>
    <n v="1"/>
    <n v="3236344238.0952382"/>
    <n v="1.0364135435648592"/>
    <s v=""/>
    <s v="4110|2026-05"/>
    <s v=""/>
    <n v="3354191000"/>
    <s v="OK"/>
    <n v="45809000"/>
    <n v="1.3473235294117647E-2"/>
    <x v="0"/>
  </r>
  <r>
    <s v="4110"/>
    <x v="0"/>
    <d v="2026-06-01T00:00:00"/>
    <x v="1"/>
    <x v="5"/>
    <n v="2"/>
    <n v="3400000000"/>
    <n v="3352623000"/>
    <x v="0"/>
    <x v="0"/>
    <n v="1"/>
    <n v="3236344238.0952382"/>
    <n v="1.035929046278834"/>
    <s v=""/>
    <s v="4110|2026-06"/>
    <s v=""/>
    <n v="3352623000"/>
    <s v="OK"/>
    <n v="47377000"/>
    <n v="1.3934411764705883E-2"/>
    <x v="0"/>
  </r>
  <r>
    <s v="4110"/>
    <x v="0"/>
    <d v="2026-07-01T00:00:00"/>
    <x v="1"/>
    <x v="6"/>
    <n v="3"/>
    <n v="3400000000"/>
    <n v="3206038000"/>
    <x v="0"/>
    <x v="0"/>
    <n v="1"/>
    <n v="3236344238.0952382"/>
    <n v="0.99063565681966048"/>
    <s v=""/>
    <s v="4110|2026-07"/>
    <s v=""/>
    <n v="3206038000"/>
    <s v="OK"/>
    <n v="193962000"/>
    <n v="5.7047647058823529E-2"/>
    <x v="1"/>
  </r>
  <r>
    <s v="4110"/>
    <x v="0"/>
    <d v="2026-08-01T00:00:00"/>
    <x v="1"/>
    <x v="7"/>
    <n v="3"/>
    <n v="3400000000"/>
    <n v="3127302000"/>
    <x v="0"/>
    <x v="0"/>
    <n v="1"/>
    <n v="3236344238.0952382"/>
    <n v="0.96630697167140189"/>
    <s v=""/>
    <s v="4110|2026-08"/>
    <s v=""/>
    <n v="3127302000"/>
    <s v="OK"/>
    <n v="272698000"/>
    <n v="8.0205294117647055E-2"/>
    <x v="1"/>
  </r>
  <r>
    <s v="6230"/>
    <x v="1"/>
    <d v="2026-09-01T00:00:00"/>
    <x v="1"/>
    <x v="8"/>
    <n v="3"/>
    <n v="6000000"/>
    <m/>
    <x v="1"/>
    <x v="1"/>
    <n v="1"/>
    <n v="5882750"/>
    <s v=""/>
    <s v=""/>
    <s v="6230|2026-09"/>
    <s v=""/>
    <s v=""/>
    <s v="INVALID"/>
    <s v=""/>
    <s v=""/>
    <x v="2"/>
  </r>
  <r>
    <s v="4120"/>
    <x v="2"/>
    <d v="2025-01-01T00:00:00"/>
    <x v="0"/>
    <x v="0"/>
    <n v="1"/>
    <n v="800000000"/>
    <n v="829417000"/>
    <x v="0"/>
    <x v="0"/>
    <n v="1"/>
    <n v="826141571.42857146"/>
    <n v="1.0039647303618491"/>
    <s v=""/>
    <s v="4120|2025-01"/>
    <s v=""/>
    <n v="829417000"/>
    <s v="OK"/>
    <n v="-29417000"/>
    <n v="-3.6771249999999998E-2"/>
    <x v="0"/>
  </r>
  <r>
    <s v="4120"/>
    <x v="2"/>
    <d v="2025-02-01T00:00:00"/>
    <x v="0"/>
    <x v="1"/>
    <n v="1"/>
    <n v="800000000"/>
    <n v="838914000"/>
    <x v="0"/>
    <x v="0"/>
    <n v="1"/>
    <n v="826141571.42857146"/>
    <n v="1.0154603387762491"/>
    <s v=""/>
    <s v="4120|2025-02"/>
    <s v=""/>
    <n v="838914000"/>
    <s v="OK"/>
    <n v="-38914000"/>
    <n v="-4.8642499999999998E-2"/>
    <x v="0"/>
  </r>
  <r>
    <s v="4120"/>
    <x v="2"/>
    <d v="2025-03-01T00:00:00"/>
    <x v="0"/>
    <x v="2"/>
    <n v="1"/>
    <n v="800000000"/>
    <n v="819377000"/>
    <x v="0"/>
    <x v="0"/>
    <n v="1"/>
    <n v="826141571.42857146"/>
    <n v="0.99181184961207791"/>
    <s v=""/>
    <s v="4120|2025-03"/>
    <s v=""/>
    <n v="819377000"/>
    <s v="OK"/>
    <n v="-19377000"/>
    <n v="-2.422125E-2"/>
    <x v="0"/>
  </r>
  <r>
    <s v="4120"/>
    <x v="2"/>
    <d v="2025-04-01T00:00:00"/>
    <x v="0"/>
    <x v="3"/>
    <n v="2"/>
    <n v="800000000"/>
    <n v="820519000"/>
    <x v="0"/>
    <x v="0"/>
    <n v="1"/>
    <n v="826141571.42857146"/>
    <n v="0.99319417927504983"/>
    <s v=""/>
    <s v="4120|2025-04"/>
    <s v=""/>
    <n v="820519000"/>
    <s v="OK"/>
    <n v="-20519000"/>
    <n v="-2.5648750000000001E-2"/>
    <x v="0"/>
  </r>
  <r>
    <s v="4120"/>
    <x v="2"/>
    <d v="2025-05-01T00:00:00"/>
    <x v="0"/>
    <x v="4"/>
    <n v="2"/>
    <n v="800000000"/>
    <n v="811492000"/>
    <x v="0"/>
    <x v="0"/>
    <n v="1"/>
    <n v="826141571.42857146"/>
    <n v="0.98226748061686409"/>
    <s v=""/>
    <s v="4120|2025-05"/>
    <s v=""/>
    <n v="811492000"/>
    <s v="OK"/>
    <n v="-11492000"/>
    <n v="-1.4364999999999999E-2"/>
    <x v="0"/>
  </r>
  <r>
    <s v="4120"/>
    <x v="2"/>
    <d v="2025-06-01T00:00:00"/>
    <x v="0"/>
    <x v="5"/>
    <n v="2"/>
    <n v="800000000"/>
    <n v="828505000"/>
    <x v="0"/>
    <x v="0"/>
    <n v="1"/>
    <n v="826141571.42857146"/>
    <n v="1.0028608033455351"/>
    <s v=""/>
    <s v="4120|2025-06"/>
    <s v=""/>
    <n v="828505000"/>
    <s v="OK"/>
    <n v="-28505000"/>
    <n v="-3.5631250000000003E-2"/>
    <x v="0"/>
  </r>
  <r>
    <s v="4120"/>
    <x v="2"/>
    <d v="2025-07-01T00:00:00"/>
    <x v="0"/>
    <x v="6"/>
    <n v="3"/>
    <n v="800000000"/>
    <n v="818965000"/>
    <x v="0"/>
    <x v="0"/>
    <n v="1"/>
    <n v="826141571.42857146"/>
    <n v="0.99131314574067286"/>
    <s v=""/>
    <s v="4120|2025-07"/>
    <s v=""/>
    <n v="818965000"/>
    <s v="OK"/>
    <n v="-18965000"/>
    <n v="-2.3706250000000002E-2"/>
    <x v="0"/>
  </r>
  <r>
    <s v="4120"/>
    <x v="2"/>
    <d v="2025-08-01T00:00:00"/>
    <x v="0"/>
    <x v="7"/>
    <n v="3"/>
    <n v="800000000"/>
    <n v="824028000"/>
    <x v="0"/>
    <x v="0"/>
    <n v="1"/>
    <n v="826141571.42857146"/>
    <n v="0.9974416353060207"/>
    <s v=""/>
    <s v="4120|2025-08"/>
    <s v=""/>
    <n v="824028000"/>
    <s v="OK"/>
    <n v="-24028000"/>
    <n v="-3.0034999999999999E-2"/>
    <x v="0"/>
  </r>
  <r>
    <s v="4120"/>
    <x v="2"/>
    <d v="2025-09-01T00:00:00"/>
    <x v="0"/>
    <x v="8"/>
    <n v="3"/>
    <n v="800000000"/>
    <n v="815149000"/>
    <x v="0"/>
    <x v="0"/>
    <n v="1"/>
    <n v="826141571.42857146"/>
    <n v="0.98669408269872805"/>
    <s v=""/>
    <s v="4120|2025-09"/>
    <s v=""/>
    <n v="815149000"/>
    <s v="OK"/>
    <n v="-15149000"/>
    <n v="-1.8936250000000002E-2"/>
    <x v="0"/>
  </r>
  <r>
    <s v="4120"/>
    <x v="2"/>
    <d v="2025-10-01T00:00:00"/>
    <x v="0"/>
    <x v="9"/>
    <n v="4"/>
    <n v="800000000"/>
    <n v="830767000"/>
    <x v="0"/>
    <x v="0"/>
    <n v="1"/>
    <n v="826141571.42857146"/>
    <n v="1.0055988328531031"/>
    <s v=""/>
    <s v="4120|2025-10"/>
    <s v=""/>
    <n v="830767000"/>
    <s v="OK"/>
    <n v="-30767000"/>
    <n v="-3.845875E-2"/>
    <x v="0"/>
  </r>
  <r>
    <s v="4120"/>
    <x v="2"/>
    <d v="2025-11-01T00:00:00"/>
    <x v="0"/>
    <x v="10"/>
    <n v="4"/>
    <n v="800000000"/>
    <n v="823174000"/>
    <x v="0"/>
    <x v="0"/>
    <n v="1"/>
    <n v="826141571.42857146"/>
    <n v="0.99640791417451624"/>
    <s v=""/>
    <s v="4120|2025-11"/>
    <s v=""/>
    <n v="823174000"/>
    <s v="OK"/>
    <n v="-23174000"/>
    <n v="-2.89675E-2"/>
    <x v="0"/>
  </r>
  <r>
    <s v="4120"/>
    <x v="2"/>
    <d v="2025-12-01T00:00:00"/>
    <x v="0"/>
    <x v="11"/>
    <n v="4"/>
    <n v="800000000"/>
    <n v="825845000"/>
    <x v="0"/>
    <x v="0"/>
    <n v="1"/>
    <n v="826141571.42857146"/>
    <n v="0.99964101621461965"/>
    <s v=""/>
    <s v="4120|2025-12"/>
    <s v=""/>
    <n v="825845000"/>
    <s v="OK"/>
    <n v="-25845000"/>
    <n v="-3.2306250000000002E-2"/>
    <x v="0"/>
  </r>
  <r>
    <s v="4120"/>
    <x v="2"/>
    <d v="2026-01-01T00:00:00"/>
    <x v="1"/>
    <x v="0"/>
    <n v="1"/>
    <n v="800000000"/>
    <n v="817859000"/>
    <x v="0"/>
    <x v="0"/>
    <n v="1"/>
    <n v="826141571.42857146"/>
    <n v="0.98997439214413441"/>
    <s v=""/>
    <s v="4120|2026-01"/>
    <s v=""/>
    <n v="817859000"/>
    <s v="OK"/>
    <n v="-17859000"/>
    <n v="-2.232375E-2"/>
    <x v="0"/>
  </r>
  <r>
    <s v="4120"/>
    <x v="2"/>
    <d v="2026-02-01T00:00:00"/>
    <x v="1"/>
    <x v="1"/>
    <n v="1"/>
    <n v="800000000"/>
    <n v="832539000"/>
    <x v="0"/>
    <x v="0"/>
    <n v="1"/>
    <n v="826141571.42857146"/>
    <n v="1.0077437436786603"/>
    <s v=""/>
    <s v="4120|2026-02"/>
    <s v=""/>
    <n v="832539000"/>
    <s v="OK"/>
    <n v="-32539000"/>
    <n v="-4.0673750000000002E-2"/>
    <x v="0"/>
  </r>
  <r>
    <s v="4120"/>
    <x v="2"/>
    <d v="2026-03-01T00:00:00"/>
    <x v="1"/>
    <x v="2"/>
    <n v="1"/>
    <n v="800000000"/>
    <n v="832708000"/>
    <x v="0"/>
    <x v="0"/>
    <n v="1"/>
    <n v="826141571.42857146"/>
    <n v="1.0079483091016397"/>
    <s v=""/>
    <s v="4120|2026-03"/>
    <s v=""/>
    <n v="832708000"/>
    <s v="OK"/>
    <n v="-32708000"/>
    <n v="-4.0884999999999998E-2"/>
    <x v="0"/>
  </r>
  <r>
    <s v="4120"/>
    <x v="2"/>
    <d v="2026-04-01T00:00:00"/>
    <x v="1"/>
    <x v="3"/>
    <n v="2"/>
    <n v="800000000"/>
    <n v="815826000"/>
    <x v="0"/>
    <x v="0"/>
    <n v="1"/>
    <n v="826141571.42857146"/>
    <n v="0.9875135548369347"/>
    <s v=""/>
    <s v="4120|2026-04"/>
    <s v=""/>
    <n v="815826000"/>
    <s v="OK"/>
    <n v="-15826000"/>
    <n v="-1.9782500000000001E-2"/>
    <x v="0"/>
  </r>
  <r>
    <s v="4120"/>
    <x v="2"/>
    <d v="2026-05-01T00:00:00"/>
    <x v="1"/>
    <x v="4"/>
    <n v="2"/>
    <n v="800000000"/>
    <n v="835767000"/>
    <x v="0"/>
    <x v="0"/>
    <n v="1"/>
    <n v="826141571.42857146"/>
    <n v="1.0116510643021923"/>
    <s v=""/>
    <s v="4120|2026-05"/>
    <s v=""/>
    <n v="835767000"/>
    <s v="OK"/>
    <n v="-35767000"/>
    <n v="-4.4708749999999998E-2"/>
    <x v="0"/>
  </r>
  <r>
    <s v="4120"/>
    <x v="2"/>
    <d v="2026-06-01T00:00:00"/>
    <x v="1"/>
    <x v="5"/>
    <n v="2"/>
    <n v="800000000"/>
    <n v="825296000"/>
    <x v="0"/>
    <x v="0"/>
    <n v="1"/>
    <n v="826141571.42857146"/>
    <n v="0.99897648120150973"/>
    <s v=""/>
    <s v="4120|2026-06"/>
    <s v=""/>
    <n v="825296000"/>
    <s v="OK"/>
    <n v="-25296000"/>
    <n v="-3.1620000000000002E-2"/>
    <x v="0"/>
  </r>
  <r>
    <s v="4120"/>
    <x v="2"/>
    <d v="2026-07-01T00:00:00"/>
    <x v="1"/>
    <x v="6"/>
    <n v="3"/>
    <n v="800000000"/>
    <n v="833445000"/>
    <x v="0"/>
    <x v="0"/>
    <n v="1"/>
    <n v="826141571.42857146"/>
    <n v="1.0088404080172353"/>
    <s v=""/>
    <s v="4120|2026-07"/>
    <s v=""/>
    <n v="833445000"/>
    <s v="OK"/>
    <n v="-33445000"/>
    <n v="-4.1806250000000003E-2"/>
    <x v="0"/>
  </r>
  <r>
    <s v="4120"/>
    <x v="2"/>
    <d v="2026-08-01T00:00:00"/>
    <x v="1"/>
    <x v="7"/>
    <n v="3"/>
    <n v="800000000"/>
    <n v="836791000"/>
    <x v="0"/>
    <x v="0"/>
    <n v="1"/>
    <n v="826141571.42857146"/>
    <n v="1.012890561302966"/>
    <s v=""/>
    <s v="4120|2026-08"/>
    <s v=""/>
    <n v="836791000"/>
    <s v="OK"/>
    <n v="-36791000"/>
    <n v="-4.5988750000000002E-2"/>
    <x v="0"/>
  </r>
  <r>
    <s v="4110"/>
    <x v="0"/>
    <d v="2026-09-01T00:00:00"/>
    <x v="1"/>
    <x v="8"/>
    <n v="3"/>
    <n v="3400000000"/>
    <n v="3061552000"/>
    <x v="0"/>
    <x v="0"/>
    <n v="1"/>
    <n v="3236344238.0952382"/>
    <n v="0.94599083866365441"/>
    <s v=""/>
    <s v="4110|2026-09"/>
    <s v=""/>
    <n v="3061552000"/>
    <s v="OK"/>
    <n v="338448000"/>
    <n v="9.9543529411764711E-2"/>
    <x v="1"/>
  </r>
  <r>
    <s v="5110"/>
    <x v="3"/>
    <d v="2025-01-01T00:00:00"/>
    <x v="0"/>
    <x v="0"/>
    <n v="1"/>
    <n v="1600000000"/>
    <n v="1535505000"/>
    <x v="2"/>
    <x v="2"/>
    <n v="1"/>
    <n v="1578655952.3809524"/>
    <n v="0.97266601863701119"/>
    <s v=""/>
    <s v="5110|2025-01"/>
    <s v=""/>
    <n v="1535505000"/>
    <s v="OK"/>
    <n v="-64495000"/>
    <n v="-4.0309375000000001E-2"/>
    <x v="0"/>
  </r>
  <r>
    <s v="5110"/>
    <x v="3"/>
    <d v="2025-02-01T00:00:00"/>
    <x v="0"/>
    <x v="1"/>
    <n v="1"/>
    <n v="1600000000"/>
    <n v="1538814000"/>
    <x v="2"/>
    <x v="2"/>
    <n v="1"/>
    <n v="1578655952.3809524"/>
    <n v="0.97476210549812192"/>
    <s v=""/>
    <s v="5110|2025-02"/>
    <s v=""/>
    <n v="1538814000"/>
    <s v="OK"/>
    <n v="-61186000"/>
    <n v="-3.8241249999999997E-2"/>
    <x v="0"/>
  </r>
  <r>
    <s v="5110"/>
    <x v="3"/>
    <d v="2025-03-01T00:00:00"/>
    <x v="0"/>
    <x v="2"/>
    <n v="1"/>
    <n v="1600000000"/>
    <n v="1530055000"/>
    <x v="2"/>
    <x v="2"/>
    <n v="1"/>
    <n v="1578655952.3809524"/>
    <n v="0.96921371480109286"/>
    <s v=""/>
    <s v="5110|2025-03"/>
    <s v=""/>
    <n v="1530055000"/>
    <s v="OK"/>
    <n v="-69945000"/>
    <n v="-4.3715625000000001E-2"/>
    <x v="0"/>
  </r>
  <r>
    <s v="5110"/>
    <x v="3"/>
    <d v="2025-04-01T00:00:00"/>
    <x v="0"/>
    <x v="3"/>
    <n v="2"/>
    <n v="1600000000"/>
    <n v="1523219000"/>
    <x v="2"/>
    <x v="2"/>
    <n v="1"/>
    <n v="1578655952.3809524"/>
    <n v="0.96488344892543465"/>
    <s v=""/>
    <s v="5110|2025-04"/>
    <s v=""/>
    <n v="1523219000"/>
    <s v="OK"/>
    <n v="-76781000"/>
    <n v="-4.7988125E-2"/>
    <x v="0"/>
  </r>
  <r>
    <s v="5110"/>
    <x v="3"/>
    <d v="2025-05-01T00:00:00"/>
    <x v="0"/>
    <x v="4"/>
    <n v="2"/>
    <n v="1600000000"/>
    <n v="1522533000"/>
    <x v="2"/>
    <x v="2"/>
    <n v="1"/>
    <n v="1578655952.3809524"/>
    <n v="0.96444890205728051"/>
    <s v=""/>
    <s v="5110|2025-05"/>
    <s v=""/>
    <n v="1522533000"/>
    <s v="OK"/>
    <n v="-77467000"/>
    <n v="-4.8416874999999998E-2"/>
    <x v="0"/>
  </r>
  <r>
    <s v="5110"/>
    <x v="3"/>
    <d v="2025-06-01T00:00:00"/>
    <x v="0"/>
    <x v="5"/>
    <n v="2"/>
    <n v="1600000000"/>
    <n v="1552121000"/>
    <x v="2"/>
    <x v="2"/>
    <n v="1"/>
    <n v="1578655952.3809524"/>
    <n v="0.98319142790996861"/>
    <s v=""/>
    <s v="5110|2025-06"/>
    <s v=""/>
    <n v="1552121000"/>
    <s v="OK"/>
    <n v="-47879000"/>
    <n v="-2.9924375E-2"/>
    <x v="0"/>
  </r>
  <r>
    <s v="5110"/>
    <x v="3"/>
    <d v="2025-07-01T00:00:00"/>
    <x v="0"/>
    <x v="6"/>
    <n v="3"/>
    <n v="1600000000"/>
    <n v="1546034000"/>
    <x v="2"/>
    <x v="2"/>
    <n v="1"/>
    <n v="1578655952.3809524"/>
    <n v="0.97933561626790722"/>
    <s v=""/>
    <s v="5110|2025-07"/>
    <s v=""/>
    <n v="1546034000"/>
    <s v="OK"/>
    <n v="-53966000"/>
    <n v="-3.3728750000000002E-2"/>
    <x v="0"/>
  </r>
  <r>
    <s v="5110"/>
    <x v="3"/>
    <d v="2025-08-01T00:00:00"/>
    <x v="0"/>
    <x v="7"/>
    <n v="3"/>
    <n v="1600000000"/>
    <n v="1545949000"/>
    <x v="2"/>
    <x v="2"/>
    <n v="1"/>
    <n v="1578655952.3809524"/>
    <n v="0.97928177299707186"/>
    <s v=""/>
    <s v="5110|2025-08"/>
    <s v=""/>
    <n v="1545949000"/>
    <s v="OK"/>
    <n v="-54051000"/>
    <n v="-3.3781875000000003E-2"/>
    <x v="0"/>
  </r>
  <r>
    <s v="5110"/>
    <x v="3"/>
    <d v="2025-09-01T00:00:00"/>
    <x v="0"/>
    <x v="8"/>
    <n v="3"/>
    <n v="1600000000"/>
    <n v="1538376000"/>
    <x v="2"/>
    <x v="2"/>
    <n v="1"/>
    <n v="1578655952.3809524"/>
    <n v="0.97448465429075826"/>
    <s v=""/>
    <s v="5110|2025-09"/>
    <s v=""/>
    <n v="1538376000"/>
    <s v="OK"/>
    <n v="-61624000"/>
    <n v="-3.8515000000000001E-2"/>
    <x v="0"/>
  </r>
  <r>
    <s v="5110"/>
    <x v="3"/>
    <d v="2025-10-01T00:00:00"/>
    <x v="0"/>
    <x v="9"/>
    <n v="4"/>
    <n v="1600000000"/>
    <n v="1544521000"/>
    <x v="2"/>
    <x v="2"/>
    <n v="1"/>
    <n v="1578655952.3809524"/>
    <n v="0.97837720604703671"/>
    <s v=""/>
    <s v="5110|2025-10"/>
    <s v=""/>
    <n v="1544521000"/>
    <s v="OK"/>
    <n v="-55479000"/>
    <n v="-3.4674375E-2"/>
    <x v="0"/>
  </r>
  <r>
    <s v="5110"/>
    <x v="3"/>
    <d v="2025-11-01T00:00:00"/>
    <x v="0"/>
    <x v="10"/>
    <n v="4"/>
    <n v="1600000000"/>
    <n v="1545885000"/>
    <x v="2"/>
    <x v="2"/>
    <n v="1"/>
    <n v="1578655952.3809524"/>
    <n v="0.97924123218138392"/>
    <s v=""/>
    <s v="5110|2025-11"/>
    <s v=""/>
    <n v="1545885000"/>
    <s v="OK"/>
    <n v="-54115000"/>
    <n v="-3.3821875000000001E-2"/>
    <x v="0"/>
  </r>
  <r>
    <s v="5110"/>
    <x v="3"/>
    <d v="2025-12-01T00:00:00"/>
    <x v="0"/>
    <x v="11"/>
    <n v="4"/>
    <n v="1600000000"/>
    <n v="1557701000"/>
    <x v="2"/>
    <x v="2"/>
    <n v="1"/>
    <n v="1578655952.3809524"/>
    <n v="0.98672608027775288"/>
    <s v=""/>
    <s v="5110|2025-12"/>
    <s v=""/>
    <n v="1557701000"/>
    <s v="OK"/>
    <n v="-42299000"/>
    <n v="-2.6436874999999999E-2"/>
    <x v="0"/>
  </r>
  <r>
    <s v="5110"/>
    <x v="3"/>
    <d v="2026-01-01T00:00:00"/>
    <x v="1"/>
    <x v="0"/>
    <n v="1"/>
    <n v="1600000000"/>
    <n v="1611436000"/>
    <x v="2"/>
    <x v="2"/>
    <n v="1"/>
    <n v="1578655952.3809524"/>
    <n v="1.020764529199417"/>
    <s v=""/>
    <s v="5110|2026-01"/>
    <s v=""/>
    <n v="1611436000"/>
    <s v="OK"/>
    <n v="11436000"/>
    <n v="7.1475000000000002E-3"/>
    <x v="0"/>
  </r>
  <r>
    <s v="5110"/>
    <x v="3"/>
    <d v="2026-02-01T00:00:00"/>
    <x v="1"/>
    <x v="1"/>
    <n v="1"/>
    <n v="1600000000"/>
    <n v="1605436000"/>
    <x v="2"/>
    <x v="2"/>
    <n v="1"/>
    <n v="1578655952.3809524"/>
    <n v="1.0169638277286812"/>
    <s v=""/>
    <s v="5110|2026-02"/>
    <s v=""/>
    <n v="1605436000"/>
    <s v="OK"/>
    <n v="5436000"/>
    <n v="3.3974999999999999E-3"/>
    <x v="0"/>
  </r>
  <r>
    <s v="5110"/>
    <x v="3"/>
    <d v="2026-03-01T00:00:00"/>
    <x v="1"/>
    <x v="2"/>
    <n v="1"/>
    <n v="1600000000"/>
    <n v="1604700000"/>
    <x v="2"/>
    <x v="2"/>
    <n v="1"/>
    <n v="1578655952.3809524"/>
    <n v="1.0164976083482709"/>
    <s v=""/>
    <s v="5110|2026-03"/>
    <s v=""/>
    <n v="1604700000"/>
    <s v="OK"/>
    <n v="4700000"/>
    <n v="2.9375E-3"/>
    <x v="0"/>
  </r>
  <r>
    <s v="5110"/>
    <x v="3"/>
    <d v="2026-04-01T00:00:00"/>
    <x v="1"/>
    <x v="3"/>
    <n v="2"/>
    <n v="1600000000"/>
    <n v="1628084000"/>
    <x v="2"/>
    <x v="2"/>
    <n v="1"/>
    <n v="1578655952.3809524"/>
    <n v="1.0313102088802184"/>
    <s v=""/>
    <s v="5110|2026-04"/>
    <s v=""/>
    <n v="1628084000"/>
    <s v="OK"/>
    <n v="28084000"/>
    <n v="1.7552499999999999E-2"/>
    <x v="0"/>
  </r>
  <r>
    <s v="5110"/>
    <x v="3"/>
    <d v="2026-05-01T00:00:00"/>
    <x v="1"/>
    <x v="4"/>
    <n v="2"/>
    <n v="1600000000"/>
    <n v="1604765000"/>
    <x v="2"/>
    <x v="2"/>
    <n v="1"/>
    <n v="1578655952.3809524"/>
    <n v="1.0165387826142038"/>
    <s v=""/>
    <s v="5110|2026-05"/>
    <s v=""/>
    <n v="1604765000"/>
    <s v="OK"/>
    <n v="4765000"/>
    <n v="2.9781249999999999E-3"/>
    <x v="0"/>
  </r>
  <r>
    <s v="5110"/>
    <x v="3"/>
    <d v="2026-06-01T00:00:00"/>
    <x v="1"/>
    <x v="5"/>
    <n v="2"/>
    <n v="1600000000"/>
    <n v="1621551000"/>
    <x v="2"/>
    <x v="2"/>
    <n v="1"/>
    <n v="1578655952.3809524"/>
    <n v="1.0271718784288322"/>
    <s v=""/>
    <s v="5110|2026-06"/>
    <s v=""/>
    <n v="1621551000"/>
    <s v="OK"/>
    <n v="21551000"/>
    <n v="1.3469375E-2"/>
    <x v="0"/>
  </r>
  <r>
    <s v="5110"/>
    <x v="3"/>
    <d v="2026-07-01T00:00:00"/>
    <x v="1"/>
    <x v="6"/>
    <n v="3"/>
    <n v="1600000000"/>
    <n v="1669119000"/>
    <x v="2"/>
    <x v="2"/>
    <n v="1"/>
    <n v="1578655952.3809524"/>
    <n v="1.057303839688825"/>
    <s v=""/>
    <s v="5110|2026-07"/>
    <s v=""/>
    <n v="1669119000"/>
    <s v="OK"/>
    <n v="69119000"/>
    <n v="4.3199374999999998E-2"/>
    <x v="1"/>
  </r>
  <r>
    <s v="5110"/>
    <x v="3"/>
    <d v="2026-08-01T00:00:00"/>
    <x v="1"/>
    <x v="7"/>
    <n v="3"/>
    <n v="1600000000"/>
    <n v="1671879000"/>
    <x v="2"/>
    <x v="2"/>
    <n v="1"/>
    <n v="1578655952.3809524"/>
    <n v="1.0590521623653635"/>
    <s v=""/>
    <s v="5110|2026-08"/>
    <s v=""/>
    <n v="1671879000"/>
    <s v="OK"/>
    <n v="71879000"/>
    <n v="4.4924375000000003E-2"/>
    <x v="1"/>
  </r>
  <r>
    <s v="6200"/>
    <x v="4"/>
    <d v="2026-09-01T00:00:00"/>
    <x v="1"/>
    <x v="8"/>
    <n v="3"/>
    <n v="30000000"/>
    <n v="124000000"/>
    <x v="1"/>
    <x v="3"/>
    <n v="1"/>
    <n v="33766619.047619045"/>
    <n v="3.6722657908134129"/>
    <s v="원천확인"/>
    <s v="6200|2026-09"/>
    <s v=""/>
    <n v="124000000"/>
    <s v="OK"/>
    <n v="94000000"/>
    <n v="3.1333333333333333"/>
    <x v="1"/>
  </r>
  <r>
    <s v="5120"/>
    <x v="5"/>
    <d v="2025-01-01T00:00:00"/>
    <x v="0"/>
    <x v="0"/>
    <n v="1"/>
    <n v="400000000"/>
    <n v="384861000"/>
    <x v="2"/>
    <x v="3"/>
    <n v="1"/>
    <n v="405015809.52380955"/>
    <n v="0.95023698075513097"/>
    <s v=""/>
    <s v="5120|2025-01"/>
    <s v=""/>
    <n v="384861000"/>
    <s v="OK"/>
    <n v="-15139000"/>
    <n v="-3.7847499999999999E-2"/>
    <x v="0"/>
  </r>
  <r>
    <s v="5120"/>
    <x v="5"/>
    <d v="2025-02-01T00:00:00"/>
    <x v="0"/>
    <x v="1"/>
    <n v="1"/>
    <n v="400000000"/>
    <n v="375617000"/>
    <x v="2"/>
    <x v="3"/>
    <n v="1"/>
    <n v="405015809.52380955"/>
    <n v="0.92741318034381248"/>
    <s v=""/>
    <s v="5120|2025-02"/>
    <s v=""/>
    <n v="375617000"/>
    <s v="OK"/>
    <n v="-24383000"/>
    <n v="-6.0957499999999998E-2"/>
    <x v="0"/>
  </r>
  <r>
    <s v="5120"/>
    <x v="5"/>
    <d v="2025-03-01T00:00:00"/>
    <x v="0"/>
    <x v="2"/>
    <n v="1"/>
    <n v="400000000"/>
    <n v="376406000"/>
    <x v="2"/>
    <x v="3"/>
    <n v="1"/>
    <n v="405015809.52380955"/>
    <n v="0.92936125244728829"/>
    <s v=""/>
    <s v="5120|2025-03"/>
    <s v=""/>
    <n v="376406000"/>
    <s v="OK"/>
    <n v="-23594000"/>
    <n v="-5.8985000000000003E-2"/>
    <x v="0"/>
  </r>
  <r>
    <s v="5120"/>
    <x v="5"/>
    <d v="2025-04-01T00:00:00"/>
    <x v="0"/>
    <x v="3"/>
    <n v="2"/>
    <n v="400000000"/>
    <n v="381327000"/>
    <x v="2"/>
    <x v="3"/>
    <n v="1"/>
    <n v="405015809.52380955"/>
    <n v="0.94151139543994278"/>
    <s v=""/>
    <s v="5120|2025-04"/>
    <s v=""/>
    <n v="381327000"/>
    <s v="OK"/>
    <n v="-18673000"/>
    <n v="-4.6682500000000002E-2"/>
    <x v="0"/>
  </r>
  <r>
    <s v="5120"/>
    <x v="5"/>
    <d v="2025-05-01T00:00:00"/>
    <x v="0"/>
    <x v="4"/>
    <n v="2"/>
    <n v="400000000"/>
    <n v="377915000"/>
    <x v="2"/>
    <x v="3"/>
    <n v="1"/>
    <n v="405015809.52380955"/>
    <n v="0.93308703293416406"/>
    <s v=""/>
    <s v="5120|2025-05"/>
    <s v=""/>
    <n v="377915000"/>
    <s v="OK"/>
    <n v="-22085000"/>
    <n v="-5.5212499999999998E-2"/>
    <x v="0"/>
  </r>
  <r>
    <s v="5120"/>
    <x v="5"/>
    <d v="2025-06-01T00:00:00"/>
    <x v="0"/>
    <x v="5"/>
    <n v="2"/>
    <n v="400000000"/>
    <n v="379319000"/>
    <x v="2"/>
    <x v="3"/>
    <n v="1"/>
    <n v="405015809.52380955"/>
    <n v="0.93655356428179404"/>
    <s v=""/>
    <s v="5120|2025-06"/>
    <s v=""/>
    <n v="379319000"/>
    <s v="OK"/>
    <n v="-20681000"/>
    <n v="-5.1702499999999998E-2"/>
    <x v="0"/>
  </r>
  <r>
    <s v="5120"/>
    <x v="5"/>
    <d v="2025-07-01T00:00:00"/>
    <x v="0"/>
    <x v="6"/>
    <n v="3"/>
    <n v="400000000"/>
    <n v="375729000"/>
    <x v="2"/>
    <x v="3"/>
    <n v="1"/>
    <n v="405015809.52380955"/>
    <n v="0.92768971275900802"/>
    <s v=""/>
    <s v="5120|2025-07"/>
    <s v=""/>
    <n v="375729000"/>
    <s v="OK"/>
    <n v="-24271000"/>
    <n v="-6.0677500000000002E-2"/>
    <x v="0"/>
  </r>
  <r>
    <s v="5120"/>
    <x v="5"/>
    <d v="2025-08-01T00:00:00"/>
    <x v="0"/>
    <x v="7"/>
    <n v="3"/>
    <n v="400000000"/>
    <n v="382681000"/>
    <x v="2"/>
    <x v="3"/>
    <n v="1"/>
    <n v="405015809.52380955"/>
    <n v="0.94485447481650331"/>
    <s v=""/>
    <s v="5120|2025-08"/>
    <s v=""/>
    <n v="382681000"/>
    <s v="OK"/>
    <n v="-17319000"/>
    <n v="-4.3297500000000003E-2"/>
    <x v="0"/>
  </r>
  <r>
    <s v="5120"/>
    <x v="5"/>
    <d v="2025-09-01T00:00:00"/>
    <x v="0"/>
    <x v="8"/>
    <n v="3"/>
    <n v="400000000"/>
    <n v="381109000"/>
    <x v="2"/>
    <x v="3"/>
    <n v="1"/>
    <n v="405015809.52380955"/>
    <n v="0.94097314484607997"/>
    <s v=""/>
    <s v="5120|2025-09"/>
    <s v=""/>
    <n v="381109000"/>
    <s v="OK"/>
    <n v="-18891000"/>
    <n v="-4.7227499999999999E-2"/>
    <x v="0"/>
  </r>
  <r>
    <s v="5120"/>
    <x v="5"/>
    <d v="2025-10-01T00:00:00"/>
    <x v="0"/>
    <x v="9"/>
    <n v="4"/>
    <n v="400000000"/>
    <n v="381239000"/>
    <x v="2"/>
    <x v="3"/>
    <n v="1"/>
    <n v="405015809.52380955"/>
    <n v="0.94129411997086054"/>
    <s v=""/>
    <s v="5120|2025-10"/>
    <s v=""/>
    <n v="381239000"/>
    <s v="OK"/>
    <n v="-18761000"/>
    <n v="-4.69025E-2"/>
    <x v="0"/>
  </r>
  <r>
    <s v="5120"/>
    <x v="5"/>
    <d v="2025-11-01T00:00:00"/>
    <x v="0"/>
    <x v="10"/>
    <n v="4"/>
    <n v="400000000"/>
    <n v="376670000"/>
    <x v="2"/>
    <x v="3"/>
    <n v="1"/>
    <n v="405015809.52380955"/>
    <n v="0.93001307885453499"/>
    <s v=""/>
    <s v="5120|2025-11"/>
    <s v=""/>
    <n v="376670000"/>
    <s v="OK"/>
    <n v="-23330000"/>
    <n v="-5.8325000000000002E-2"/>
    <x v="0"/>
  </r>
  <r>
    <s v="5120"/>
    <x v="5"/>
    <d v="2025-12-01T00:00:00"/>
    <x v="0"/>
    <x v="11"/>
    <n v="4"/>
    <n v="400000000"/>
    <n v="379699000"/>
    <x v="2"/>
    <x v="3"/>
    <n v="1"/>
    <n v="405015809.52380955"/>
    <n v="0.93749179926192172"/>
    <s v=""/>
    <s v="5120|2025-12"/>
    <s v=""/>
    <n v="379699000"/>
    <s v="OK"/>
    <n v="-20301000"/>
    <n v="-5.0752499999999999E-2"/>
    <x v="0"/>
  </r>
  <r>
    <s v="5120"/>
    <x v="5"/>
    <d v="2026-01-01T00:00:00"/>
    <x v="1"/>
    <x v="0"/>
    <n v="1"/>
    <n v="460000000"/>
    <n v="441959000"/>
    <x v="2"/>
    <x v="3"/>
    <n v="1"/>
    <n v="405015809.52380955"/>
    <n v="1.091214193637591"/>
    <s v=""/>
    <s v="5120|2026-01"/>
    <s v=""/>
    <n v="441959000"/>
    <s v="OK"/>
    <n v="-18041000"/>
    <n v="-3.9219565217391304E-2"/>
    <x v="0"/>
  </r>
  <r>
    <s v="5120"/>
    <x v="5"/>
    <d v="2026-02-01T00:00:00"/>
    <x v="1"/>
    <x v="1"/>
    <n v="1"/>
    <n v="460000000"/>
    <n v="433737000"/>
    <x v="2"/>
    <x v="3"/>
    <n v="1"/>
    <n v="405015809.52380955"/>
    <n v="1.0709137515149321"/>
    <s v=""/>
    <s v="5120|2026-02"/>
    <s v=""/>
    <n v="433737000"/>
    <s v="OK"/>
    <n v="-26263000"/>
    <n v="-5.7093478260869565E-2"/>
    <x v="0"/>
  </r>
  <r>
    <s v="5120"/>
    <x v="5"/>
    <d v="2026-03-01T00:00:00"/>
    <x v="1"/>
    <x v="2"/>
    <n v="1"/>
    <n v="460000000"/>
    <n v="439850000"/>
    <x v="2"/>
    <x v="3"/>
    <n v="1"/>
    <n v="405015809.52380955"/>
    <n v="1.0860069894978819"/>
    <s v=""/>
    <s v="5120|2026-03"/>
    <s v=""/>
    <n v="439850000"/>
    <s v="OK"/>
    <n v="-20150000"/>
    <n v="-4.3804347826086956E-2"/>
    <x v="0"/>
  </r>
  <r>
    <s v="5120"/>
    <x v="5"/>
    <d v="2026-04-01T00:00:00"/>
    <x v="1"/>
    <x v="3"/>
    <n v="2"/>
    <n v="460000000"/>
    <n v="434243000"/>
    <x v="2"/>
    <x v="3"/>
    <n v="1"/>
    <n v="405015809.52380955"/>
    <n v="1.0721630854621547"/>
    <s v=""/>
    <s v="5120|2026-04"/>
    <s v=""/>
    <n v="434243000"/>
    <s v="OK"/>
    <n v="-25757000"/>
    <n v="-5.5993478260869568E-2"/>
    <x v="0"/>
  </r>
  <r>
    <s v="5120"/>
    <x v="5"/>
    <d v="2026-05-01T00:00:00"/>
    <x v="1"/>
    <x v="4"/>
    <n v="2"/>
    <n v="460000000"/>
    <n v="443822000"/>
    <x v="2"/>
    <x v="3"/>
    <n v="1"/>
    <n v="405015809.52380955"/>
    <n v="1.0958140140796384"/>
    <s v=""/>
    <s v="5120|2026-05"/>
    <s v=""/>
    <n v="443822000"/>
    <s v="OK"/>
    <n v="-16178000"/>
    <n v="-3.5169565217391306E-2"/>
    <x v="0"/>
  </r>
  <r>
    <s v="5120"/>
    <x v="5"/>
    <d v="2026-06-01T00:00:00"/>
    <x v="1"/>
    <x v="5"/>
    <n v="2"/>
    <n v="460000000"/>
    <n v="433932000"/>
    <x v="2"/>
    <x v="3"/>
    <n v="1"/>
    <n v="405015809.52380955"/>
    <n v="1.0713952142021028"/>
    <s v=""/>
    <s v="5120|2026-06"/>
    <s v=""/>
    <n v="433932000"/>
    <s v="OK"/>
    <n v="-26068000"/>
    <n v="-5.6669565217391304E-2"/>
    <x v="0"/>
  </r>
  <r>
    <s v="5120"/>
    <x v="5"/>
    <d v="2026-07-01T00:00:00"/>
    <x v="1"/>
    <x v="6"/>
    <n v="3"/>
    <n v="460000000"/>
    <n v="445349000"/>
    <x v="2"/>
    <x v="3"/>
    <n v="1"/>
    <n v="405015809.52380955"/>
    <n v="1.0995842372760991"/>
    <s v=""/>
    <s v="5120|2026-07"/>
    <s v=""/>
    <n v="445349000"/>
    <s v="OK"/>
    <n v="-14651000"/>
    <n v="-3.1850000000000003E-2"/>
    <x v="0"/>
  </r>
  <r>
    <s v="5120"/>
    <x v="5"/>
    <d v="2026-08-01T00:00:00"/>
    <x v="1"/>
    <x v="7"/>
    <n v="3"/>
    <n v="460000000"/>
    <n v="442379000"/>
    <x v="2"/>
    <x v="3"/>
    <n v="1"/>
    <n v="405015809.52380955"/>
    <n v="1.0922511901945744"/>
    <s v=""/>
    <s v="5120|2026-08"/>
    <s v=""/>
    <n v="442379000"/>
    <s v="OK"/>
    <n v="-17621000"/>
    <n v="-3.8306521739130434E-2"/>
    <x v="0"/>
  </r>
  <r>
    <s v="5110"/>
    <x v="3"/>
    <d v="2026-09-01T00:00:00"/>
    <x v="1"/>
    <x v="8"/>
    <n v="3"/>
    <n v="1600000000"/>
    <n v="1654092000"/>
    <x v="2"/>
    <x v="2"/>
    <n v="1"/>
    <n v="1578655952.3809524"/>
    <n v="1.0477849828553676"/>
    <s v=""/>
    <s v="5110|2026-09"/>
    <s v=""/>
    <n v="1654092000"/>
    <s v="OK"/>
    <n v="54092000"/>
    <n v="3.3807499999999997E-2"/>
    <x v="1"/>
  </r>
  <r>
    <s v="5130"/>
    <x v="6"/>
    <d v="2025-01-01T00:00:00"/>
    <x v="0"/>
    <x v="0"/>
    <n v="1"/>
    <n v="500000000"/>
    <n v="503466000"/>
    <x v="2"/>
    <x v="3"/>
    <n v="1"/>
    <n v="508054000"/>
    <n v="0.99096946387588725"/>
    <s v=""/>
    <s v="5130|2025-01"/>
    <s v=""/>
    <n v="503466000"/>
    <s v="OK"/>
    <n v="3466000"/>
    <n v="6.9319999999999998E-3"/>
    <x v="0"/>
  </r>
  <r>
    <s v="5130"/>
    <x v="6"/>
    <d v="2025-02-01T00:00:00"/>
    <x v="0"/>
    <x v="1"/>
    <n v="1"/>
    <n v="500000000"/>
    <n v="503949000"/>
    <x v="2"/>
    <x v="3"/>
    <n v="1"/>
    <n v="508054000"/>
    <n v="0.99192015022025215"/>
    <s v=""/>
    <s v="5130|2025-02"/>
    <s v=""/>
    <n v="503949000"/>
    <s v="OK"/>
    <n v="3949000"/>
    <n v="7.8980000000000005E-3"/>
    <x v="0"/>
  </r>
  <r>
    <s v="5130"/>
    <x v="6"/>
    <d v="2025-03-01T00:00:00"/>
    <x v="0"/>
    <x v="2"/>
    <n v="1"/>
    <n v="500000000"/>
    <n v="502967000"/>
    <x v="2"/>
    <x v="3"/>
    <n v="1"/>
    <n v="508054000"/>
    <n v="0.98998728481618092"/>
    <s v=""/>
    <s v="5130|2025-03"/>
    <s v=""/>
    <n v="502967000"/>
    <s v="OK"/>
    <n v="2967000"/>
    <n v="5.934E-3"/>
    <x v="0"/>
  </r>
  <r>
    <s v="5130"/>
    <x v="6"/>
    <d v="2025-04-01T00:00:00"/>
    <x v="0"/>
    <x v="3"/>
    <n v="2"/>
    <n v="500000000"/>
    <n v="497737000"/>
    <x v="2"/>
    <x v="3"/>
    <n v="1"/>
    <n v="508054000"/>
    <n v="0.97969310348899918"/>
    <s v=""/>
    <s v="5130|2025-04"/>
    <s v=""/>
    <n v="497737000"/>
    <s v="OK"/>
    <n v="-2263000"/>
    <n v="-4.5259999999999996E-3"/>
    <x v="0"/>
  </r>
  <r>
    <s v="5130"/>
    <x v="6"/>
    <d v="2025-05-01T00:00:00"/>
    <x v="0"/>
    <x v="4"/>
    <n v="2"/>
    <n v="500000000"/>
    <n v="503150000"/>
    <x v="2"/>
    <x v="3"/>
    <n v="1"/>
    <n v="508054000"/>
    <n v="0.99034748274789686"/>
    <s v=""/>
    <s v="5130|2025-05"/>
    <s v=""/>
    <n v="503150000"/>
    <s v="OK"/>
    <n v="3150000"/>
    <n v="6.3E-3"/>
    <x v="0"/>
  </r>
  <r>
    <s v="5130"/>
    <x v="6"/>
    <d v="2025-06-01T00:00:00"/>
    <x v="0"/>
    <x v="5"/>
    <n v="2"/>
    <n v="500000000"/>
    <n v="496845000"/>
    <x v="2"/>
    <x v="3"/>
    <n v="1"/>
    <n v="508054000"/>
    <n v="0.9779373846087227"/>
    <s v=""/>
    <s v="5130|2025-06"/>
    <s v=""/>
    <n v="496845000"/>
    <s v="OK"/>
    <n v="-3155000"/>
    <n v="-6.3099999999999996E-3"/>
    <x v="0"/>
  </r>
  <r>
    <s v="5130"/>
    <x v="6"/>
    <d v="2025-07-01T00:00:00"/>
    <x v="0"/>
    <x v="6"/>
    <n v="3"/>
    <n v="500000000"/>
    <n v="503636000"/>
    <x v="2"/>
    <x v="3"/>
    <n v="1"/>
    <n v="508054000"/>
    <n v="0.99130407397638831"/>
    <s v=""/>
    <s v="5130|2025-07"/>
    <s v=""/>
    <n v="503636000"/>
    <s v="OK"/>
    <n v="3636000"/>
    <n v="7.2719999999999998E-3"/>
    <x v="0"/>
  </r>
  <r>
    <s v="5130"/>
    <x v="6"/>
    <d v="2025-08-01T00:00:00"/>
    <x v="0"/>
    <x v="7"/>
    <n v="3"/>
    <n v="500000000"/>
    <n v="499746000"/>
    <x v="2"/>
    <x v="3"/>
    <n v="1"/>
    <n v="508054000"/>
    <n v="0.98364740755903901"/>
    <s v=""/>
    <s v="5130|2025-08"/>
    <s v=""/>
    <n v="499746000"/>
    <s v="OK"/>
    <n v="-254000"/>
    <n v="-5.0799999999999999E-4"/>
    <x v="0"/>
  </r>
  <r>
    <s v="5130"/>
    <x v="6"/>
    <d v="2025-09-01T00:00:00"/>
    <x v="0"/>
    <x v="8"/>
    <n v="3"/>
    <n v="500000000"/>
    <n v="495760000"/>
    <x v="2"/>
    <x v="3"/>
    <n v="1"/>
    <n v="508054000"/>
    <n v="0.97580178484964197"/>
    <s v=""/>
    <s v="5130|2025-09"/>
    <s v=""/>
    <n v="495760000"/>
    <s v="OK"/>
    <n v="-4240000"/>
    <n v="-8.4799999999999997E-3"/>
    <x v="0"/>
  </r>
  <r>
    <s v="5130"/>
    <x v="6"/>
    <d v="2025-10-01T00:00:00"/>
    <x v="0"/>
    <x v="9"/>
    <n v="4"/>
    <n v="500000000"/>
    <n v="500952000"/>
    <x v="2"/>
    <x v="3"/>
    <n v="1"/>
    <n v="508054000"/>
    <n v="0.98602117097788822"/>
    <s v=""/>
    <s v="5130|2025-10"/>
    <s v=""/>
    <n v="500952000"/>
    <s v="OK"/>
    <n v="952000"/>
    <n v="1.9040000000000001E-3"/>
    <x v="0"/>
  </r>
  <r>
    <s v="5130"/>
    <x v="6"/>
    <d v="2025-11-01T00:00:00"/>
    <x v="0"/>
    <x v="10"/>
    <n v="4"/>
    <n v="500000000"/>
    <n v="502160000"/>
    <x v="2"/>
    <x v="3"/>
    <n v="1"/>
    <n v="508054000"/>
    <n v="0.98839887098615498"/>
    <s v=""/>
    <s v="5130|2025-11"/>
    <s v=""/>
    <n v="502160000"/>
    <s v="OK"/>
    <n v="2160000"/>
    <n v="4.3200000000000001E-3"/>
    <x v="0"/>
  </r>
  <r>
    <s v="5130"/>
    <x v="6"/>
    <d v="2025-12-01T00:00:00"/>
    <x v="0"/>
    <x v="11"/>
    <n v="4"/>
    <n v="500000000"/>
    <n v="494938000"/>
    <x v="2"/>
    <x v="3"/>
    <n v="1"/>
    <n v="508054000"/>
    <n v="0.9741838465989836"/>
    <s v=""/>
    <s v="5130|2025-12"/>
    <s v=""/>
    <n v="494938000"/>
    <s v="OK"/>
    <n v="-5062000"/>
    <n v="-1.0123999999999999E-2"/>
    <x v="0"/>
  </r>
  <r>
    <s v="5130"/>
    <x v="6"/>
    <d v="2026-01-01T00:00:00"/>
    <x v="1"/>
    <x v="0"/>
    <n v="1"/>
    <n v="520000000"/>
    <n v="523259000"/>
    <x v="2"/>
    <x v="3"/>
    <n v="1"/>
    <n v="508054000"/>
    <n v="1.0299279210477625"/>
    <s v=""/>
    <s v="5130|2026-01"/>
    <s v=""/>
    <n v="523259000"/>
    <s v="OK"/>
    <n v="3259000"/>
    <n v="6.2673076923076927E-3"/>
    <x v="0"/>
  </r>
  <r>
    <s v="5130"/>
    <x v="6"/>
    <d v="2026-02-01T00:00:00"/>
    <x v="1"/>
    <x v="1"/>
    <n v="1"/>
    <n v="520000000"/>
    <n v="524930000"/>
    <x v="2"/>
    <x v="3"/>
    <n v="1"/>
    <n v="508054000"/>
    <n v="1.0332169415062178"/>
    <s v=""/>
    <s v="5130|2026-02"/>
    <s v=""/>
    <n v="524930000"/>
    <s v="OK"/>
    <n v="4930000"/>
    <n v="9.4807692307692301E-3"/>
    <x v="0"/>
  </r>
  <r>
    <s v="5130"/>
    <x v="6"/>
    <d v="2026-03-01T00:00:00"/>
    <x v="1"/>
    <x v="2"/>
    <n v="1"/>
    <n v="520000000"/>
    <n v="517136000"/>
    <x v="2"/>
    <x v="3"/>
    <n v="1"/>
    <n v="508054000"/>
    <n v="1.0178760525455957"/>
    <s v=""/>
    <s v="5130|2026-03"/>
    <s v=""/>
    <n v="517136000"/>
    <s v="OK"/>
    <n v="-2864000"/>
    <n v="-5.5076923076923081E-3"/>
    <x v="0"/>
  </r>
  <r>
    <s v="5130"/>
    <x v="6"/>
    <d v="2026-04-01T00:00:00"/>
    <x v="1"/>
    <x v="3"/>
    <n v="2"/>
    <n v="520000000"/>
    <n v="513057000"/>
    <x v="2"/>
    <x v="3"/>
    <n v="1"/>
    <n v="508054000"/>
    <n v="1.0098473784282773"/>
    <s v=""/>
    <s v="5130|2026-04"/>
    <s v=""/>
    <n v="513057000"/>
    <s v="OK"/>
    <n v="-6943000"/>
    <n v="-1.3351923076923077E-2"/>
    <x v="0"/>
  </r>
  <r>
    <s v="5130"/>
    <x v="6"/>
    <d v="2026-05-01T00:00:00"/>
    <x v="1"/>
    <x v="4"/>
    <n v="2"/>
    <n v="520000000"/>
    <n v="513544000"/>
    <x v="2"/>
    <x v="3"/>
    <n v="1"/>
    <n v="508054000"/>
    <n v="1.0108059379514776"/>
    <s v=""/>
    <s v="5130|2026-05"/>
    <s v=""/>
    <n v="513544000"/>
    <s v="OK"/>
    <n v="-6456000"/>
    <n v="-1.2415384615384615E-2"/>
    <x v="0"/>
  </r>
  <r>
    <s v="5130"/>
    <x v="6"/>
    <d v="2026-06-01T00:00:00"/>
    <x v="1"/>
    <x v="5"/>
    <n v="2"/>
    <n v="520000000"/>
    <n v="523525000"/>
    <x v="2"/>
    <x v="3"/>
    <n v="1"/>
    <n v="508054000"/>
    <n v="1.0304514874403115"/>
    <s v=""/>
    <s v="5130|2026-06"/>
    <s v=""/>
    <n v="523525000"/>
    <s v="OK"/>
    <n v="3525000"/>
    <n v="6.7788461538461535E-3"/>
    <x v="0"/>
  </r>
  <r>
    <s v="5130"/>
    <x v="6"/>
    <d v="2026-07-01T00:00:00"/>
    <x v="1"/>
    <x v="6"/>
    <n v="3"/>
    <n v="520000000"/>
    <n v="519337000"/>
    <x v="2"/>
    <x v="3"/>
    <n v="1"/>
    <n v="508054000"/>
    <n v="1.0222082691997307"/>
    <s v=""/>
    <s v="5130|2026-07"/>
    <s v=""/>
    <n v="519337000"/>
    <s v="OK"/>
    <n v="-663000"/>
    <n v="-1.2750000000000001E-3"/>
    <x v="0"/>
  </r>
  <r>
    <s v="5130"/>
    <x v="6"/>
    <d v="2026-08-01T00:00:00"/>
    <x v="1"/>
    <x v="7"/>
    <n v="3"/>
    <n v="520000000"/>
    <n v="515757000"/>
    <x v="2"/>
    <x v="3"/>
    <n v="1"/>
    <n v="508054000"/>
    <n v="1.0151617741421188"/>
    <s v=""/>
    <s v="5130|2026-08"/>
    <s v=""/>
    <n v="515757000"/>
    <s v="OK"/>
    <n v="-4243000"/>
    <n v="-8.159615384615385E-3"/>
    <x v="0"/>
  </r>
  <r>
    <s v="6120"/>
    <x v="7"/>
    <d v="2026-09-01T00:00:00"/>
    <x v="1"/>
    <x v="8"/>
    <n v="3"/>
    <n v="62000000"/>
    <n v="105567000"/>
    <x v="1"/>
    <x v="1"/>
    <n v="1"/>
    <n v="59507238.095238097"/>
    <n v="1.7740194870251877"/>
    <s v=""/>
    <s v="6120|2026-09"/>
    <s v=""/>
    <n v="105567000"/>
    <s v="OK"/>
    <n v="43567000"/>
    <n v="0.70269354838709674"/>
    <x v="1"/>
  </r>
  <r>
    <s v="5140"/>
    <x v="8"/>
    <d v="2025-01-01T00:00:00"/>
    <x v="0"/>
    <x v="0"/>
    <n v="1"/>
    <n v="300000000"/>
    <n v="298443000"/>
    <x v="2"/>
    <x v="3"/>
    <n v="1"/>
    <n v="301881190.47619045"/>
    <n v="0.98861078270306602"/>
    <s v=""/>
    <s v="5140|2025-01"/>
    <s v=""/>
    <n v="298443000"/>
    <s v="OK"/>
    <n v="-1557000"/>
    <n v="-5.1900000000000002E-3"/>
    <x v="0"/>
  </r>
  <r>
    <s v="5140"/>
    <x v="8"/>
    <d v="2025-02-01T00:00:00"/>
    <x v="0"/>
    <x v="1"/>
    <n v="1"/>
    <n v="300000000"/>
    <n v="296381000"/>
    <x v="2"/>
    <x v="3"/>
    <n v="1"/>
    <n v="301881190.47619045"/>
    <n v="0.981780280952535"/>
    <s v=""/>
    <s v="5140|2025-02"/>
    <s v=""/>
    <n v="296381000"/>
    <s v="OK"/>
    <n v="-3619000"/>
    <n v="-1.2063333333333334E-2"/>
    <x v="0"/>
  </r>
  <r>
    <s v="5140"/>
    <x v="8"/>
    <d v="2025-03-01T00:00:00"/>
    <x v="0"/>
    <x v="2"/>
    <n v="1"/>
    <n v="300000000"/>
    <n v="296117000"/>
    <x v="2"/>
    <x v="3"/>
    <n v="1"/>
    <n v="301881190.47619045"/>
    <n v="0.98090576472453295"/>
    <s v=""/>
    <s v="5140|2025-03"/>
    <s v=""/>
    <n v="296117000"/>
    <s v="OK"/>
    <n v="-3883000"/>
    <n v="-1.2943333333333333E-2"/>
    <x v="0"/>
  </r>
  <r>
    <s v="5140"/>
    <x v="8"/>
    <d v="2025-04-01T00:00:00"/>
    <x v="0"/>
    <x v="3"/>
    <n v="2"/>
    <n v="300000000"/>
    <n v="298968000"/>
    <x v="2"/>
    <x v="3"/>
    <n v="1"/>
    <n v="301881190.47619045"/>
    <n v="0.99034987747466097"/>
    <s v=""/>
    <s v="5140|2025-04"/>
    <s v=""/>
    <n v="298968000"/>
    <s v="OK"/>
    <n v="-1032000"/>
    <n v="-3.4399999999999999E-3"/>
    <x v="0"/>
  </r>
  <r>
    <s v="5140"/>
    <x v="8"/>
    <d v="2025-05-01T00:00:00"/>
    <x v="0"/>
    <x v="4"/>
    <n v="2"/>
    <n v="300000000"/>
    <n v="300606000"/>
    <x v="2"/>
    <x v="3"/>
    <n v="1"/>
    <n v="301881190.47619045"/>
    <n v="0.99577585316203721"/>
    <s v=""/>
    <s v="5140|2025-05"/>
    <s v=""/>
    <n v="300606000"/>
    <s v="OK"/>
    <n v="606000"/>
    <n v="2.0200000000000001E-3"/>
    <x v="0"/>
  </r>
  <r>
    <s v="5140"/>
    <x v="8"/>
    <d v="2025-06-01T00:00:00"/>
    <x v="0"/>
    <x v="5"/>
    <n v="2"/>
    <n v="300000000"/>
    <n v="296209000"/>
    <x v="2"/>
    <x v="3"/>
    <n v="1"/>
    <n v="301881190.47619045"/>
    <n v="0.98121052037974588"/>
    <s v=""/>
    <s v="5140|2025-06"/>
    <s v=""/>
    <n v="296209000"/>
    <s v="OK"/>
    <n v="-3791000"/>
    <n v="-1.2636666666666666E-2"/>
    <x v="0"/>
  </r>
  <r>
    <s v="5140"/>
    <x v="8"/>
    <d v="2025-07-01T00:00:00"/>
    <x v="0"/>
    <x v="6"/>
    <n v="3"/>
    <n v="300000000"/>
    <n v="295508000"/>
    <x v="2"/>
    <x v="3"/>
    <n v="1"/>
    <n v="301881190.47619045"/>
    <n v="0.97888841478948285"/>
    <s v=""/>
    <s v="5140|2025-07"/>
    <s v=""/>
    <n v="295508000"/>
    <s v="OK"/>
    <n v="-4492000"/>
    <n v="-1.4973333333333333E-2"/>
    <x v="0"/>
  </r>
  <r>
    <s v="5140"/>
    <x v="8"/>
    <d v="2025-08-01T00:00:00"/>
    <x v="0"/>
    <x v="7"/>
    <n v="3"/>
    <n v="300000000"/>
    <n v="299137000"/>
    <x v="2"/>
    <x v="3"/>
    <n v="1"/>
    <n v="301881190.47619045"/>
    <n v="0.99090970036304105"/>
    <s v=""/>
    <s v="5140|2025-08"/>
    <s v=""/>
    <n v="299137000"/>
    <s v="OK"/>
    <n v="-863000"/>
    <n v="-2.8766666666666667E-3"/>
    <x v="0"/>
  </r>
  <r>
    <s v="5140"/>
    <x v="8"/>
    <d v="2025-09-01T00:00:00"/>
    <x v="0"/>
    <x v="8"/>
    <n v="3"/>
    <n v="300000000"/>
    <n v="296187000"/>
    <x v="2"/>
    <x v="3"/>
    <n v="1"/>
    <n v="301881190.47619045"/>
    <n v="0.98113764402741233"/>
    <s v=""/>
    <s v="5140|2025-09"/>
    <s v=""/>
    <n v="296187000"/>
    <s v="OK"/>
    <n v="-3813000"/>
    <n v="-1.2710000000000001E-2"/>
    <x v="0"/>
  </r>
  <r>
    <s v="5140"/>
    <x v="8"/>
    <d v="2025-10-01T00:00:00"/>
    <x v="0"/>
    <x v="9"/>
    <n v="4"/>
    <n v="300000000"/>
    <n v="295108000"/>
    <x v="2"/>
    <x v="3"/>
    <n v="1"/>
    <n v="301881190.47619045"/>
    <n v="0.97756339020160099"/>
    <s v=""/>
    <s v="5140|2025-10"/>
    <s v=""/>
    <n v="295108000"/>
    <s v="OK"/>
    <n v="-4892000"/>
    <n v="-1.6306666666666667E-2"/>
    <x v="0"/>
  </r>
  <r>
    <s v="5140"/>
    <x v="8"/>
    <d v="2025-11-01T00:00:00"/>
    <x v="0"/>
    <x v="10"/>
    <n v="4"/>
    <n v="300000000"/>
    <n v="296556000"/>
    <x v="2"/>
    <x v="3"/>
    <n v="1"/>
    <n v="301881190.47619045"/>
    <n v="0.98235997920973339"/>
    <s v=""/>
    <s v="5140|2025-11"/>
    <s v=""/>
    <n v="296556000"/>
    <s v="OK"/>
    <n v="-3444000"/>
    <n v="-1.1480000000000001E-2"/>
    <x v="0"/>
  </r>
  <r>
    <s v="5140"/>
    <x v="8"/>
    <d v="2025-12-01T00:00:00"/>
    <x v="0"/>
    <x v="11"/>
    <n v="4"/>
    <n v="300000000"/>
    <n v="296113000"/>
    <x v="2"/>
    <x v="3"/>
    <n v="1"/>
    <n v="301881190.47619045"/>
    <n v="0.98089251447865422"/>
    <s v=""/>
    <s v="5140|2025-12"/>
    <s v=""/>
    <n v="296113000"/>
    <s v="OK"/>
    <n v="-3887000"/>
    <n v="-1.2956666666666667E-2"/>
    <x v="0"/>
  </r>
  <r>
    <s v="5140"/>
    <x v="8"/>
    <d v="2026-01-01T00:00:00"/>
    <x v="1"/>
    <x v="0"/>
    <n v="1"/>
    <n v="300000000"/>
    <n v="308474000"/>
    <x v="2"/>
    <x v="3"/>
    <n v="1"/>
    <n v="301881190.47619045"/>
    <n v="1.0218390868056735"/>
    <s v=""/>
    <s v="5140|2026-01"/>
    <s v=""/>
    <n v="308474000"/>
    <s v="OK"/>
    <n v="8474000"/>
    <n v="2.8246666666666666E-2"/>
    <x v="0"/>
  </r>
  <r>
    <s v="5140"/>
    <x v="8"/>
    <d v="2026-02-01T00:00:00"/>
    <x v="1"/>
    <x v="1"/>
    <n v="1"/>
    <n v="300000000"/>
    <n v="308204000"/>
    <x v="2"/>
    <x v="3"/>
    <n v="1"/>
    <n v="301881190.47619045"/>
    <n v="1.0209446952088532"/>
    <s v=""/>
    <s v="5140|2026-02"/>
    <s v=""/>
    <n v="308204000"/>
    <s v="OK"/>
    <n v="8204000"/>
    <n v="2.7346666666666665E-2"/>
    <x v="0"/>
  </r>
  <r>
    <s v="5140"/>
    <x v="8"/>
    <d v="2026-03-01T00:00:00"/>
    <x v="1"/>
    <x v="2"/>
    <n v="1"/>
    <n v="300000000"/>
    <n v="308881000"/>
    <x v="2"/>
    <x v="3"/>
    <n v="1"/>
    <n v="301881190.47619045"/>
    <n v="1.0231872993238431"/>
    <s v=""/>
    <s v="5140|2026-03"/>
    <s v=""/>
    <n v="308881000"/>
    <s v="OK"/>
    <n v="8881000"/>
    <n v="2.9603333333333332E-2"/>
    <x v="0"/>
  </r>
  <r>
    <s v="5140"/>
    <x v="8"/>
    <d v="2026-04-01T00:00:00"/>
    <x v="1"/>
    <x v="3"/>
    <n v="2"/>
    <n v="300000000"/>
    <n v="307994000"/>
    <x v="2"/>
    <x v="3"/>
    <n v="1"/>
    <n v="301881190.47619045"/>
    <n v="1.0202490573002152"/>
    <s v=""/>
    <s v="5140|2026-04"/>
    <s v=""/>
    <n v="307994000"/>
    <s v="OK"/>
    <n v="7994000"/>
    <n v="2.6646666666666666E-2"/>
    <x v="0"/>
  </r>
  <r>
    <s v="5140"/>
    <x v="8"/>
    <d v="2026-05-01T00:00:00"/>
    <x v="1"/>
    <x v="4"/>
    <n v="2"/>
    <n v="300000000"/>
    <n v="307298000"/>
    <x v="2"/>
    <x v="3"/>
    <n v="1"/>
    <n v="301881190.47619045"/>
    <n v="1.0179435145173008"/>
    <s v=""/>
    <s v="5140|2026-05"/>
    <s v=""/>
    <n v="307298000"/>
    <s v="OK"/>
    <n v="7298000"/>
    <n v="2.4326666666666667E-2"/>
    <x v="0"/>
  </r>
  <r>
    <s v="5140"/>
    <x v="8"/>
    <d v="2026-06-01T00:00:00"/>
    <x v="1"/>
    <x v="5"/>
    <n v="2"/>
    <n v="300000000"/>
    <n v="308301000"/>
    <x v="2"/>
    <x v="3"/>
    <n v="1"/>
    <n v="301881190.47619045"/>
    <n v="1.0212660136714145"/>
    <s v=""/>
    <s v="5140|2026-06"/>
    <s v=""/>
    <n v="308301000"/>
    <s v="OK"/>
    <n v="8301000"/>
    <n v="2.767E-2"/>
    <x v="0"/>
  </r>
  <r>
    <s v="5140"/>
    <x v="8"/>
    <d v="2026-07-01T00:00:00"/>
    <x v="1"/>
    <x v="6"/>
    <n v="3"/>
    <n v="300000000"/>
    <n v="307432000"/>
    <x v="2"/>
    <x v="3"/>
    <n v="1"/>
    <n v="301881190.47619045"/>
    <n v="1.0183873977542413"/>
    <s v=""/>
    <s v="5140|2026-07"/>
    <s v=""/>
    <n v="307432000"/>
    <s v="OK"/>
    <n v="7432000"/>
    <n v="2.4773333333333335E-2"/>
    <x v="0"/>
  </r>
  <r>
    <s v="5140"/>
    <x v="8"/>
    <d v="2026-08-01T00:00:00"/>
    <x v="1"/>
    <x v="7"/>
    <n v="3"/>
    <n v="300000000"/>
    <n v="308885000"/>
    <x v="2"/>
    <x v="3"/>
    <n v="1"/>
    <n v="301881190.47619045"/>
    <n v="1.0232005495697221"/>
    <s v=""/>
    <s v="5140|2026-08"/>
    <s v=""/>
    <n v="308885000"/>
    <s v="OK"/>
    <n v="8885000"/>
    <n v="2.9616666666666666E-2"/>
    <x v="0"/>
  </r>
  <r>
    <s v="6170"/>
    <x v="9"/>
    <d v="2026-09-01T00:00:00"/>
    <x v="1"/>
    <x v="8"/>
    <n v="3"/>
    <n v="120000000"/>
    <n v="149802000"/>
    <x v="1"/>
    <x v="1"/>
    <n v="1"/>
    <n v="114062523.80952381"/>
    <n v="1.3133323285933822"/>
    <s v=""/>
    <s v="6170|2026-09"/>
    <s v=""/>
    <n v="149802000"/>
    <s v="OK"/>
    <n v="29802000"/>
    <n v="0.24834999999999999"/>
    <x v="1"/>
  </r>
  <r>
    <s v="6110"/>
    <x v="10"/>
    <d v="2025-01-01T00:00:00"/>
    <x v="0"/>
    <x v="0"/>
    <n v="1"/>
    <n v="350000000"/>
    <n v="350160000"/>
    <x v="1"/>
    <x v="1"/>
    <n v="1"/>
    <n v="357680238.09523809"/>
    <n v="0.97897496899664971"/>
    <s v=""/>
    <s v="6110|2025-01"/>
    <s v=""/>
    <n v="350160000"/>
    <s v="OK"/>
    <n v="160000"/>
    <n v="4.5714285714285713E-4"/>
    <x v="0"/>
  </r>
  <r>
    <s v="6110"/>
    <x v="10"/>
    <d v="2025-02-01T00:00:00"/>
    <x v="0"/>
    <x v="1"/>
    <n v="1"/>
    <n v="350000000"/>
    <n v="351023000"/>
    <x v="1"/>
    <x v="1"/>
    <n v="1"/>
    <n v="357680238.09523809"/>
    <n v="0.98138773858267925"/>
    <s v=""/>
    <s v="6110|2025-02"/>
    <s v=""/>
    <n v="351023000"/>
    <s v="OK"/>
    <n v="1023000"/>
    <n v="2.9228571428571428E-3"/>
    <x v="0"/>
  </r>
  <r>
    <s v="6110"/>
    <x v="10"/>
    <d v="2025-03-01T00:00:00"/>
    <x v="0"/>
    <x v="2"/>
    <n v="1"/>
    <n v="350000000"/>
    <n v="347369000"/>
    <x v="1"/>
    <x v="1"/>
    <n v="1"/>
    <n v="357680238.09523809"/>
    <n v="0.97117190999942093"/>
    <s v=""/>
    <s v="6110|2025-03"/>
    <s v=""/>
    <n v="347369000"/>
    <s v="OK"/>
    <n v="-2631000"/>
    <n v="-7.5171428571428568E-3"/>
    <x v="0"/>
  </r>
  <r>
    <s v="6110"/>
    <x v="10"/>
    <d v="2025-04-01T00:00:00"/>
    <x v="0"/>
    <x v="3"/>
    <n v="2"/>
    <n v="350000000"/>
    <n v="346788000"/>
    <x v="1"/>
    <x v="1"/>
    <n v="1"/>
    <n v="357680238.09523809"/>
    <n v="0.96954755411357707"/>
    <s v=""/>
    <s v="6110|2025-04"/>
    <s v=""/>
    <n v="346788000"/>
    <s v="OK"/>
    <n v="-3212000"/>
    <n v="-9.1771428571428577E-3"/>
    <x v="0"/>
  </r>
  <r>
    <s v="6110"/>
    <x v="10"/>
    <d v="2025-05-01T00:00:00"/>
    <x v="0"/>
    <x v="4"/>
    <n v="2"/>
    <n v="350000000"/>
    <n v="348574000"/>
    <x v="1"/>
    <x v="1"/>
    <n v="1"/>
    <n v="357680238.09523809"/>
    <n v="0.97454084088142046"/>
    <s v=""/>
    <s v="6110|2025-05"/>
    <s v=""/>
    <n v="348574000"/>
    <s v="OK"/>
    <n v="-1426000"/>
    <n v="-4.0742857142857143E-3"/>
    <x v="0"/>
  </r>
  <r>
    <s v="6110"/>
    <x v="10"/>
    <d v="2025-06-01T00:00:00"/>
    <x v="0"/>
    <x v="5"/>
    <n v="2"/>
    <n v="350000000"/>
    <n v="347292000"/>
    <x v="1"/>
    <x v="1"/>
    <n v="1"/>
    <n v="357680238.09523809"/>
    <n v="0.97095663391816445"/>
    <s v=""/>
    <s v="6110|2025-06"/>
    <s v=""/>
    <n v="347292000"/>
    <s v="OK"/>
    <n v="-2708000"/>
    <n v="-7.7371428571428574E-3"/>
    <x v="0"/>
  </r>
  <r>
    <s v="6110"/>
    <x v="10"/>
    <d v="2025-07-01T00:00:00"/>
    <x v="0"/>
    <x v="6"/>
    <n v="3"/>
    <n v="350000000"/>
    <n v="348419000"/>
    <x v="1"/>
    <x v="1"/>
    <n v="1"/>
    <n v="357680238.09523809"/>
    <n v="0.97410749292564458"/>
    <s v=""/>
    <s v="6110|2025-07"/>
    <s v=""/>
    <n v="348419000"/>
    <s v="OK"/>
    <n v="-1581000"/>
    <n v="-4.5171428571428567E-3"/>
    <x v="0"/>
  </r>
  <r>
    <s v="6110"/>
    <x v="10"/>
    <d v="2025-08-01T00:00:00"/>
    <x v="0"/>
    <x v="7"/>
    <n v="3"/>
    <n v="350000000"/>
    <n v="346815000"/>
    <x v="1"/>
    <x v="1"/>
    <n v="1"/>
    <n v="357680238.09523809"/>
    <n v="0.96962304053168002"/>
    <s v=""/>
    <s v="6110|2025-08"/>
    <s v=""/>
    <n v="346815000"/>
    <s v="OK"/>
    <n v="-3185000"/>
    <n v="-9.1000000000000004E-3"/>
    <x v="0"/>
  </r>
  <r>
    <s v="6110"/>
    <x v="10"/>
    <d v="2025-09-01T00:00:00"/>
    <x v="0"/>
    <x v="8"/>
    <n v="3"/>
    <n v="350000000"/>
    <n v="350937000"/>
    <x v="1"/>
    <x v="1"/>
    <n v="1"/>
    <n v="357680238.09523809"/>
    <n v="0.98114730036205522"/>
    <s v=""/>
    <s v="6110|2025-09"/>
    <s v=""/>
    <n v="350937000"/>
    <s v="OK"/>
    <n v="937000"/>
    <n v="2.6771428571428571E-3"/>
    <x v="0"/>
  </r>
  <r>
    <s v="6110"/>
    <x v="10"/>
    <d v="2025-10-01T00:00:00"/>
    <x v="0"/>
    <x v="9"/>
    <n v="4"/>
    <n v="350000000"/>
    <n v="347115000"/>
    <x v="1"/>
    <x v="1"/>
    <n v="1"/>
    <n v="357680238.09523809"/>
    <n v="0.97046177851060111"/>
    <s v=""/>
    <s v="6110|2025-10"/>
    <s v=""/>
    <n v="347115000"/>
    <s v="OK"/>
    <n v="-2885000"/>
    <n v="-8.242857142857142E-3"/>
    <x v="0"/>
  </r>
  <r>
    <s v="6110"/>
    <x v="10"/>
    <d v="2025-11-01T00:00:00"/>
    <x v="0"/>
    <x v="10"/>
    <n v="4"/>
    <n v="350000000"/>
    <n v="349886000"/>
    <x v="1"/>
    <x v="1"/>
    <n v="1"/>
    <n v="357680238.09523809"/>
    <n v="0.97820892164256845"/>
    <s v=""/>
    <s v="6110|2025-11"/>
    <s v=""/>
    <n v="349886000"/>
    <s v="OK"/>
    <n v="-114000"/>
    <n v="-3.2571428571428573E-4"/>
    <x v="0"/>
  </r>
  <r>
    <s v="6110"/>
    <x v="10"/>
    <d v="2025-12-01T00:00:00"/>
    <x v="0"/>
    <x v="11"/>
    <n v="4"/>
    <n v="350000000"/>
    <n v="349920000"/>
    <x v="1"/>
    <x v="1"/>
    <n v="1"/>
    <n v="357680238.09523809"/>
    <n v="0.97830397861351293"/>
    <s v=""/>
    <s v="6110|2025-12"/>
    <s v=""/>
    <n v="349920000"/>
    <s v="OK"/>
    <n v="-80000"/>
    <n v="-2.2857142857142857E-4"/>
    <x v="0"/>
  </r>
  <r>
    <s v="6110"/>
    <x v="10"/>
    <d v="2026-01-01T00:00:00"/>
    <x v="1"/>
    <x v="0"/>
    <n v="1"/>
    <n v="371000000"/>
    <n v="371704000"/>
    <x v="1"/>
    <x v="1"/>
    <n v="1"/>
    <n v="357680238.09523809"/>
    <n v="1.0392075390562334"/>
    <s v=""/>
    <s v="6110|2026-01"/>
    <s v=""/>
    <n v="371704000"/>
    <s v="OK"/>
    <n v="704000"/>
    <n v="1.8975741239892184E-3"/>
    <x v="0"/>
  </r>
  <r>
    <s v="6110"/>
    <x v="10"/>
    <d v="2026-02-01T00:00:00"/>
    <x v="1"/>
    <x v="1"/>
    <n v="1"/>
    <n v="371000000"/>
    <n v="370907000"/>
    <x v="1"/>
    <x v="1"/>
    <n v="1"/>
    <n v="357680238.09523809"/>
    <n v="1.0369792918255665"/>
    <s v=""/>
    <s v="6110|2026-02"/>
    <s v=""/>
    <n v="370907000"/>
    <s v="OK"/>
    <n v="-93000"/>
    <n v="-2.5067385444743937E-4"/>
    <x v="0"/>
  </r>
  <r>
    <s v="6110"/>
    <x v="10"/>
    <d v="2026-03-01T00:00:00"/>
    <x v="1"/>
    <x v="2"/>
    <n v="1"/>
    <n v="371000000"/>
    <n v="368085000"/>
    <x v="1"/>
    <x v="1"/>
    <n v="1"/>
    <n v="357680238.09523809"/>
    <n v="1.0290895632371824"/>
    <s v=""/>
    <s v="6110|2026-03"/>
    <s v=""/>
    <n v="368085000"/>
    <s v="OK"/>
    <n v="-2915000"/>
    <n v="-7.8571428571428577E-3"/>
    <x v="0"/>
  </r>
  <r>
    <s v="6110"/>
    <x v="10"/>
    <d v="2026-04-01T00:00:00"/>
    <x v="1"/>
    <x v="3"/>
    <n v="2"/>
    <n v="371000000"/>
    <n v="368064000"/>
    <x v="1"/>
    <x v="1"/>
    <n v="1"/>
    <n v="357680238.09523809"/>
    <n v="1.0290308515786579"/>
    <s v=""/>
    <s v="6110|2026-04"/>
    <s v=""/>
    <n v="368064000"/>
    <s v="OK"/>
    <n v="-2936000"/>
    <n v="-7.9137466307277627E-3"/>
    <x v="0"/>
  </r>
  <r>
    <s v="6110"/>
    <x v="10"/>
    <d v="2026-05-01T00:00:00"/>
    <x v="1"/>
    <x v="4"/>
    <n v="2"/>
    <n v="371000000"/>
    <n v="368597000"/>
    <x v="1"/>
    <x v="1"/>
    <n v="1"/>
    <n v="357680238.09523809"/>
    <n v="1.0305210093878745"/>
    <s v=""/>
    <s v="6110|2026-05"/>
    <s v=""/>
    <n v="368597000"/>
    <s v="OK"/>
    <n v="-2403000"/>
    <n v="-6.4770889487870617E-3"/>
    <x v="0"/>
  </r>
  <r>
    <s v="6110"/>
    <x v="10"/>
    <d v="2026-06-01T00:00:00"/>
    <x v="1"/>
    <x v="5"/>
    <n v="2"/>
    <n v="371000000"/>
    <n v="369212000"/>
    <x v="1"/>
    <x v="1"/>
    <n v="1"/>
    <n v="357680238.09523809"/>
    <n v="1.0322404222446626"/>
    <s v=""/>
    <s v="6110|2026-06"/>
    <s v=""/>
    <n v="369212000"/>
    <s v="OK"/>
    <n v="-1788000"/>
    <n v="-4.8194070080862534E-3"/>
    <x v="0"/>
  </r>
  <r>
    <s v="6110"/>
    <x v="10"/>
    <d v="2026-07-01T00:00:00"/>
    <x v="1"/>
    <x v="6"/>
    <n v="3"/>
    <n v="371000000"/>
    <n v="370353000"/>
    <x v="1"/>
    <x v="1"/>
    <n v="1"/>
    <n v="357680238.09523809"/>
    <n v="1.0354304223578257"/>
    <s v=""/>
    <s v="6110|2026-07"/>
    <s v=""/>
    <n v="370353000"/>
    <s v="OK"/>
    <n v="-647000"/>
    <n v="-1.7439353099730458E-3"/>
    <x v="0"/>
  </r>
  <r>
    <s v="6110"/>
    <x v="10"/>
    <d v="2026-08-01T00:00:00"/>
    <x v="1"/>
    <x v="7"/>
    <n v="3"/>
    <n v="371000000"/>
    <n v="369255000"/>
    <x v="1"/>
    <x v="1"/>
    <n v="1"/>
    <n v="357680238.09523809"/>
    <n v="1.0323606413549746"/>
    <s v=""/>
    <s v="6110|2026-08"/>
    <s v=""/>
    <n v="369255000"/>
    <s v="OK"/>
    <n v="-1745000"/>
    <n v="-4.7035040431266844E-3"/>
    <x v="0"/>
  </r>
  <r>
    <s v="6180"/>
    <x v="11"/>
    <d v="2026-09-01T00:00:00"/>
    <x v="1"/>
    <x v="8"/>
    <n v="3"/>
    <n v="85000000"/>
    <n v="101587000"/>
    <x v="1"/>
    <x v="0"/>
    <n v="1"/>
    <n v="85720571.428571433"/>
    <n v="1.1850947597176207"/>
    <s v=""/>
    <s v="6180|2026-09"/>
    <s v=""/>
    <n v="101587000"/>
    <s v="OK"/>
    <n v="16587000"/>
    <n v="0.19514117647058823"/>
    <x v="1"/>
  </r>
  <r>
    <s v="6120"/>
    <x v="7"/>
    <d v="2025-01-01T00:00:00"/>
    <x v="0"/>
    <x v="0"/>
    <n v="1"/>
    <n v="62000000"/>
    <n v="95390000"/>
    <x v="1"/>
    <x v="1"/>
    <n v="1"/>
    <n v="59507238.095238097"/>
    <n v="1.6029982747196818"/>
    <s v=""/>
    <s v="6120|2025-01"/>
    <s v=""/>
    <n v="95390000"/>
    <s v="OK"/>
    <n v="33390000"/>
    <n v="0.53854838709677422"/>
    <x v="1"/>
  </r>
  <r>
    <s v="6120"/>
    <x v="7"/>
    <d v="2025-02-01T00:00:00"/>
    <x v="0"/>
    <x v="1"/>
    <n v="1"/>
    <n v="62000000"/>
    <n v="50134000"/>
    <x v="1"/>
    <x v="1"/>
    <n v="1"/>
    <n v="59507238.095238097"/>
    <n v="0.84248574803225218"/>
    <s v=""/>
    <s v="6120|2025-02"/>
    <s v=""/>
    <n v="50134000"/>
    <s v="OK"/>
    <n v="-11866000"/>
    <n v="-0.19138709677419355"/>
    <x v="3"/>
  </r>
  <r>
    <s v="6120"/>
    <x v="7"/>
    <d v="2025-03-01T00:00:00"/>
    <x v="0"/>
    <x v="2"/>
    <n v="1"/>
    <n v="62000000"/>
    <n v="49432000"/>
    <x v="1"/>
    <x v="1"/>
    <n v="1"/>
    <n v="59507238.095238097"/>
    <n v="0.83068886377967621"/>
    <s v=""/>
    <s v="6120|2025-03"/>
    <s v=""/>
    <n v="49432000"/>
    <s v="OK"/>
    <n v="-12568000"/>
    <n v="-0.20270967741935483"/>
    <x v="3"/>
  </r>
  <r>
    <s v="6120"/>
    <x v="7"/>
    <d v="2025-04-01T00:00:00"/>
    <x v="0"/>
    <x v="3"/>
    <n v="2"/>
    <n v="62000000"/>
    <n v="49911000"/>
    <x v="1"/>
    <x v="1"/>
    <n v="1"/>
    <n v="59507238.095238097"/>
    <n v="0.83873830474404076"/>
    <s v=""/>
    <s v="6120|2025-04"/>
    <s v=""/>
    <n v="49911000"/>
    <s v="OK"/>
    <n v="-12089000"/>
    <n v="-0.19498387096774195"/>
    <x v="3"/>
  </r>
  <r>
    <s v="6120"/>
    <x v="7"/>
    <d v="2025-05-01T00:00:00"/>
    <x v="0"/>
    <x v="4"/>
    <n v="2"/>
    <n v="62000000"/>
    <n v="50346000"/>
    <x v="1"/>
    <x v="1"/>
    <n v="1"/>
    <n v="59507238.095238097"/>
    <n v="0.84604833985781636"/>
    <s v=""/>
    <s v="6120|2025-05"/>
    <s v=""/>
    <n v="50346000"/>
    <s v="OK"/>
    <n v="-11654000"/>
    <n v="-0.18796774193548388"/>
    <x v="3"/>
  </r>
  <r>
    <s v="6120"/>
    <x v="7"/>
    <d v="2025-06-01T00:00:00"/>
    <x v="0"/>
    <x v="5"/>
    <n v="2"/>
    <n v="62000000"/>
    <n v="49255000"/>
    <x v="1"/>
    <x v="1"/>
    <n v="1"/>
    <n v="59507238.095238097"/>
    <n v="0.82771443569889858"/>
    <s v=""/>
    <s v="6120|2025-06"/>
    <s v=""/>
    <n v="49255000"/>
    <s v="OK"/>
    <n v="-12745000"/>
    <n v="-0.20556451612903226"/>
    <x v="3"/>
  </r>
  <r>
    <s v="6120"/>
    <x v="7"/>
    <d v="2025-07-01T00:00:00"/>
    <x v="0"/>
    <x v="6"/>
    <n v="3"/>
    <n v="62000000"/>
    <n v="50413000"/>
    <x v="1"/>
    <x v="1"/>
    <n v="1"/>
    <n v="59507238.095238097"/>
    <n v="0.84717425331212204"/>
    <s v=""/>
    <s v="6120|2025-07"/>
    <s v=""/>
    <n v="50413000"/>
    <s v="OK"/>
    <n v="-11587000"/>
    <n v="-0.18688709677419355"/>
    <x v="3"/>
  </r>
  <r>
    <s v="6120"/>
    <x v="7"/>
    <d v="2025-08-01T00:00:00"/>
    <x v="0"/>
    <x v="7"/>
    <n v="3"/>
    <n v="62000000"/>
    <n v="51255000"/>
    <x v="1"/>
    <x v="1"/>
    <n v="1"/>
    <n v="59507238.095238097"/>
    <n v="0.86132379254384417"/>
    <s v=""/>
    <s v="6120|2025-08"/>
    <s v=""/>
    <n v="51255000"/>
    <s v="OK"/>
    <n v="-10745000"/>
    <n v="-0.17330645161290323"/>
    <x v="3"/>
  </r>
  <r>
    <s v="6120"/>
    <x v="7"/>
    <d v="2025-09-01T00:00:00"/>
    <x v="0"/>
    <x v="8"/>
    <n v="3"/>
    <n v="62000000"/>
    <n v="104474000"/>
    <x v="1"/>
    <x v="1"/>
    <n v="1"/>
    <n v="59507238.095238097"/>
    <n v="1.7556519735094249"/>
    <s v=""/>
    <s v="6120|2025-09"/>
    <s v=""/>
    <n v="104474000"/>
    <s v="OK"/>
    <n v="42474000"/>
    <n v="0.6850645161290323"/>
    <x v="1"/>
  </r>
  <r>
    <s v="6120"/>
    <x v="7"/>
    <d v="2025-10-01T00:00:00"/>
    <x v="0"/>
    <x v="9"/>
    <n v="4"/>
    <n v="62000000"/>
    <n v="48937000"/>
    <x v="1"/>
    <x v="1"/>
    <n v="1"/>
    <n v="59507238.095238097"/>
    <n v="0.8223705479605522"/>
    <s v=""/>
    <s v="6120|2025-10"/>
    <s v=""/>
    <n v="48937000"/>
    <s v="OK"/>
    <n v="-13063000"/>
    <n v="-0.21069354838709678"/>
    <x v="3"/>
  </r>
  <r>
    <s v="6120"/>
    <x v="7"/>
    <d v="2025-11-01T00:00:00"/>
    <x v="0"/>
    <x v="10"/>
    <n v="4"/>
    <n v="62000000"/>
    <n v="48568000"/>
    <x v="1"/>
    <x v="1"/>
    <n v="1"/>
    <n v="59507238.095238097"/>
    <n v="0.81616962162265971"/>
    <s v=""/>
    <s v="6120|2025-11"/>
    <s v=""/>
    <n v="48568000"/>
    <s v="OK"/>
    <n v="-13432000"/>
    <n v="-0.21664516129032257"/>
    <x v="3"/>
  </r>
  <r>
    <s v="6120"/>
    <x v="7"/>
    <d v="2025-12-01T00:00:00"/>
    <x v="0"/>
    <x v="11"/>
    <n v="4"/>
    <n v="62000000"/>
    <n v="51347000"/>
    <x v="1"/>
    <x v="1"/>
    <n v="1"/>
    <n v="59507238.095238097"/>
    <n v="0.86286982295871173"/>
    <s v=""/>
    <s v="6120|2025-12"/>
    <s v=""/>
    <n v="51347000"/>
    <s v="OK"/>
    <n v="-10653000"/>
    <n v="-0.17182258064516129"/>
    <x v="3"/>
  </r>
  <r>
    <s v="6120"/>
    <x v="7"/>
    <d v="2026-01-01T00:00:00"/>
    <x v="1"/>
    <x v="0"/>
    <n v="1"/>
    <n v="62000000"/>
    <n v="95232000"/>
    <x v="1"/>
    <x v="1"/>
    <n v="1"/>
    <n v="59507238.095238097"/>
    <n v="1.6003431355289313"/>
    <s v=""/>
    <s v="6120|2026-01"/>
    <s v=""/>
    <n v="95232000"/>
    <s v="OK"/>
    <n v="33232000"/>
    <n v="0.53600000000000003"/>
    <x v="1"/>
  </r>
  <r>
    <s v="6120"/>
    <x v="7"/>
    <d v="2026-02-01T00:00:00"/>
    <x v="1"/>
    <x v="1"/>
    <n v="1"/>
    <n v="62000000"/>
    <n v="49537000"/>
    <x v="1"/>
    <x v="1"/>
    <n v="1"/>
    <n v="59507238.095238097"/>
    <n v="0.83245335501403583"/>
    <s v=""/>
    <s v="6120|2026-02"/>
    <s v=""/>
    <n v="49537000"/>
    <s v="OK"/>
    <n v="-12463000"/>
    <n v="-0.20101612903225807"/>
    <x v="3"/>
  </r>
  <r>
    <s v="6120"/>
    <x v="7"/>
    <d v="2026-03-01T00:00:00"/>
    <x v="1"/>
    <x v="2"/>
    <n v="1"/>
    <n v="62000000"/>
    <n v="49980000"/>
    <x v="1"/>
    <x v="1"/>
    <n v="1"/>
    <n v="59507238.095238097"/>
    <n v="0.83989782755519138"/>
    <s v=""/>
    <s v="6120|2026-03"/>
    <s v=""/>
    <n v="49980000"/>
    <s v="OK"/>
    <n v="-12020000"/>
    <n v="-0.19387096774193549"/>
    <x v="3"/>
  </r>
  <r>
    <s v="6120"/>
    <x v="7"/>
    <d v="2026-04-01T00:00:00"/>
    <x v="1"/>
    <x v="3"/>
    <n v="2"/>
    <n v="62000000"/>
    <n v="49879000"/>
    <x v="1"/>
    <x v="1"/>
    <n v="1"/>
    <n v="59507238.095238097"/>
    <n v="0.83820055503452162"/>
    <s v=""/>
    <s v="6120|2026-04"/>
    <s v=""/>
    <n v="49879000"/>
    <s v="OK"/>
    <n v="-12121000"/>
    <n v="-0.19550000000000001"/>
    <x v="3"/>
  </r>
  <r>
    <s v="6120"/>
    <x v="7"/>
    <d v="2026-05-01T00:00:00"/>
    <x v="1"/>
    <x v="4"/>
    <n v="2"/>
    <n v="62000000"/>
    <n v="48804000"/>
    <x v="1"/>
    <x v="1"/>
    <n v="1"/>
    <n v="59507238.095238097"/>
    <n v="0.8201355257303633"/>
    <s v=""/>
    <s v="6120|2026-05"/>
    <s v=""/>
    <n v="48804000"/>
    <s v="OK"/>
    <n v="-13196000"/>
    <n v="-0.21283870967741936"/>
    <x v="3"/>
  </r>
  <r>
    <s v="6120"/>
    <x v="7"/>
    <d v="2026-06-01T00:00:00"/>
    <x v="1"/>
    <x v="5"/>
    <n v="2"/>
    <n v="62000000"/>
    <n v="50020000"/>
    <x v="1"/>
    <x v="1"/>
    <n v="1"/>
    <n v="59507238.095238097"/>
    <n v="0.84057001469209025"/>
    <s v=""/>
    <s v="6120|2026-06"/>
    <s v=""/>
    <n v="50020000"/>
    <s v="OK"/>
    <n v="-11980000"/>
    <n v="-0.19322580645161291"/>
    <x v="3"/>
  </r>
  <r>
    <s v="6120"/>
    <x v="7"/>
    <d v="2026-07-01T00:00:00"/>
    <x v="1"/>
    <x v="6"/>
    <n v="3"/>
    <n v="62000000"/>
    <n v="51394000"/>
    <x v="1"/>
    <x v="1"/>
    <n v="1"/>
    <n v="59507238.095238097"/>
    <n v="0.86365964284456787"/>
    <s v=""/>
    <s v="6120|2026-07"/>
    <s v=""/>
    <n v="51394000"/>
    <s v="OK"/>
    <n v="-10606000"/>
    <n v="-0.17106451612903226"/>
    <x v="3"/>
  </r>
  <r>
    <s v="6120"/>
    <x v="7"/>
    <d v="2026-08-01T00:00:00"/>
    <x v="1"/>
    <x v="7"/>
    <n v="3"/>
    <n v="62000000"/>
    <n v="49777000"/>
    <x v="1"/>
    <x v="1"/>
    <n v="1"/>
    <n v="59507238.095238097"/>
    <n v="0.8364864778354294"/>
    <s v=""/>
    <s v="6120|2026-08"/>
    <s v=""/>
    <n v="49777000"/>
    <s v="OK"/>
    <n v="-12223000"/>
    <n v="-0.19714516129032258"/>
    <x v="3"/>
  </r>
  <r>
    <s v="6160"/>
    <x v="12"/>
    <d v="2026-09-01T00:00:00"/>
    <x v="1"/>
    <x v="8"/>
    <n v="3"/>
    <n v="105000000"/>
    <n v="117859000"/>
    <x v="1"/>
    <x v="0"/>
    <n v="1"/>
    <n v="128395666.66666667"/>
    <n v="0.91793596357094087"/>
    <s v=""/>
    <s v="6160|2026-09"/>
    <s v=""/>
    <n v="117859000"/>
    <s v="OK"/>
    <n v="12859000"/>
    <n v="0.12246666666666667"/>
    <x v="1"/>
  </r>
  <r>
    <s v="6130"/>
    <x v="13"/>
    <d v="2025-01-01T00:00:00"/>
    <x v="0"/>
    <x v="0"/>
    <n v="1"/>
    <n v="15000000"/>
    <n v="13919000"/>
    <x v="1"/>
    <x v="0"/>
    <n v="1"/>
    <n v="15278380.952380951"/>
    <n v="0.91102585040798389"/>
    <s v=""/>
    <s v="6130|2025-01"/>
    <s v=""/>
    <n v="13919000"/>
    <s v="OK"/>
    <n v="-1081000"/>
    <n v="-7.2066666666666668E-2"/>
    <x v="0"/>
  </r>
  <r>
    <s v="6130"/>
    <x v="13"/>
    <d v="2025-02-01T00:00:00"/>
    <x v="0"/>
    <x v="1"/>
    <n v="1"/>
    <n v="15000000"/>
    <n v="17193000"/>
    <x v="1"/>
    <x v="0"/>
    <n v="1"/>
    <n v="15278380.952380951"/>
    <n v="1.1253155719566397"/>
    <s v=""/>
    <s v="6130|2025-02"/>
    <s v=""/>
    <n v="17193000"/>
    <s v="OK"/>
    <n v="2193000"/>
    <n v="0.1462"/>
    <x v="0"/>
  </r>
  <r>
    <s v="6130"/>
    <x v="13"/>
    <d v="2025-03-01T00:00:00"/>
    <x v="0"/>
    <x v="2"/>
    <n v="1"/>
    <n v="15000000"/>
    <n v="12501000"/>
    <x v="1"/>
    <x v="0"/>
    <n v="1"/>
    <n v="15278380.952380951"/>
    <n v="0.81821496917524295"/>
    <s v=""/>
    <s v="6130|2025-03"/>
    <s v=""/>
    <n v="12501000"/>
    <s v="OK"/>
    <n v="-2499000"/>
    <n v="-0.1666"/>
    <x v="0"/>
  </r>
  <r>
    <s v="6130"/>
    <x v="13"/>
    <d v="2025-04-01T00:00:00"/>
    <x v="0"/>
    <x v="3"/>
    <n v="2"/>
    <n v="15000000"/>
    <n v="17353000"/>
    <x v="1"/>
    <x v="0"/>
    <n v="1"/>
    <n v="15278380.952380951"/>
    <n v="1.1357878857769772"/>
    <s v=""/>
    <s v="6130|2025-04"/>
    <s v=""/>
    <n v="17353000"/>
    <s v="OK"/>
    <n v="2353000"/>
    <n v="0.15686666666666665"/>
    <x v="0"/>
  </r>
  <r>
    <s v="6130"/>
    <x v="13"/>
    <d v="2025-05-01T00:00:00"/>
    <x v="0"/>
    <x v="4"/>
    <n v="2"/>
    <n v="15000000"/>
    <n v="14404000"/>
    <x v="1"/>
    <x v="0"/>
    <n v="1"/>
    <n v="15278380.952380951"/>
    <n v="0.9427700516758819"/>
    <s v=""/>
    <s v="6130|2025-05"/>
    <s v=""/>
    <n v="14404000"/>
    <s v="OK"/>
    <n v="-596000"/>
    <n v="-3.9733333333333336E-2"/>
    <x v="0"/>
  </r>
  <r>
    <s v="6130"/>
    <x v="13"/>
    <d v="2025-06-01T00:00:00"/>
    <x v="0"/>
    <x v="5"/>
    <n v="2"/>
    <n v="15000000"/>
    <n v="17324000"/>
    <x v="1"/>
    <x v="0"/>
    <n v="1"/>
    <n v="15278380.952380951"/>
    <n v="1.133889778897041"/>
    <s v=""/>
    <s v="6130|2025-06"/>
    <s v=""/>
    <n v="17324000"/>
    <s v="OK"/>
    <n v="2324000"/>
    <n v="0.15493333333333334"/>
    <x v="0"/>
  </r>
  <r>
    <s v="6130"/>
    <x v="13"/>
    <d v="2025-07-01T00:00:00"/>
    <x v="0"/>
    <x v="6"/>
    <n v="3"/>
    <n v="15000000"/>
    <n v="15670000"/>
    <x v="1"/>
    <x v="0"/>
    <n v="1"/>
    <n v="15278380.952380951"/>
    <n v="1.0256322347793023"/>
    <s v=""/>
    <s v="6130|2025-07"/>
    <s v=""/>
    <n v="15670000"/>
    <s v="OK"/>
    <n v="670000"/>
    <n v="4.4666666666666667E-2"/>
    <x v="0"/>
  </r>
  <r>
    <s v="6130"/>
    <x v="13"/>
    <d v="2025-08-01T00:00:00"/>
    <x v="0"/>
    <x v="7"/>
    <n v="3"/>
    <n v="15000000"/>
    <n v="16843000"/>
    <x v="1"/>
    <x v="0"/>
    <n v="1"/>
    <n v="15278380.952380951"/>
    <n v="1.1024073854746514"/>
    <s v=""/>
    <s v="6130|2025-08"/>
    <s v=""/>
    <n v="16843000"/>
    <s v="OK"/>
    <n v="1843000"/>
    <n v="0.12286666666666667"/>
    <x v="0"/>
  </r>
  <r>
    <s v="6130"/>
    <x v="13"/>
    <d v="2025-09-01T00:00:00"/>
    <x v="0"/>
    <x v="8"/>
    <n v="3"/>
    <n v="15000000"/>
    <n v="12491000"/>
    <x v="1"/>
    <x v="0"/>
    <n v="1"/>
    <n v="15278380.952380951"/>
    <n v="0.81756044956147189"/>
    <s v=""/>
    <s v="6130|2025-09"/>
    <s v=""/>
    <n v="12491000"/>
    <s v="OK"/>
    <n v="-2509000"/>
    <n v="-0.16726666666666667"/>
    <x v="0"/>
  </r>
  <r>
    <s v="6130"/>
    <x v="13"/>
    <d v="2025-10-01T00:00:00"/>
    <x v="0"/>
    <x v="9"/>
    <n v="4"/>
    <n v="15000000"/>
    <n v="12458000"/>
    <x v="1"/>
    <x v="0"/>
    <n v="1"/>
    <n v="15278380.952380951"/>
    <n v="0.81540053483602726"/>
    <s v=""/>
    <s v="6130|2025-10"/>
    <s v=""/>
    <n v="12458000"/>
    <s v="OK"/>
    <n v="-2542000"/>
    <n v="-0.16946666666666665"/>
    <x v="0"/>
  </r>
  <r>
    <s v="6130"/>
    <x v="13"/>
    <d v="2025-11-01T00:00:00"/>
    <x v="0"/>
    <x v="10"/>
    <n v="4"/>
    <n v="15000000"/>
    <n v="15825000"/>
    <x v="1"/>
    <x v="0"/>
    <n v="1"/>
    <n v="15278380.952380951"/>
    <n v="1.0357772887927543"/>
    <s v=""/>
    <s v="6130|2025-11"/>
    <s v=""/>
    <n v="15825000"/>
    <s v="OK"/>
    <n v="825000"/>
    <n v="5.5E-2"/>
    <x v="0"/>
  </r>
  <r>
    <s v="6130"/>
    <x v="13"/>
    <d v="2025-12-01T00:00:00"/>
    <x v="0"/>
    <x v="11"/>
    <n v="4"/>
    <n v="15000000"/>
    <n v="13240000"/>
    <x v="1"/>
    <x v="0"/>
    <n v="1"/>
    <n v="15278380.952380951"/>
    <n v="0.86658396863292675"/>
    <s v=""/>
    <s v="6130|2025-12"/>
    <s v=""/>
    <n v="13240000"/>
    <s v="OK"/>
    <n v="-1760000"/>
    <n v="-0.11733333333333333"/>
    <x v="0"/>
  </r>
  <r>
    <s v="6130"/>
    <x v="13"/>
    <d v="2026-01-01T00:00:00"/>
    <x v="1"/>
    <x v="0"/>
    <n v="1"/>
    <n v="15000000"/>
    <n v="13848000"/>
    <x v="1"/>
    <x v="0"/>
    <n v="1"/>
    <n v="15278380.952380951"/>
    <n v="0.90637876115020921"/>
    <s v=""/>
    <s v="6130|2026-01"/>
    <s v=""/>
    <n v="13848000"/>
    <s v="OK"/>
    <n v="-1152000"/>
    <n v="-7.6799999999999993E-2"/>
    <x v="0"/>
  </r>
  <r>
    <s v="6130"/>
    <x v="13"/>
    <d v="2026-02-01T00:00:00"/>
    <x v="1"/>
    <x v="1"/>
    <n v="1"/>
    <n v="15000000"/>
    <n v="17103000"/>
    <x v="1"/>
    <x v="0"/>
    <n v="1"/>
    <n v="15278380.952380951"/>
    <n v="1.1194248954327"/>
    <s v=""/>
    <s v="6130|2026-02"/>
    <s v=""/>
    <n v="17103000"/>
    <s v="OK"/>
    <n v="2103000"/>
    <n v="0.14019999999999999"/>
    <x v="0"/>
  </r>
  <r>
    <s v="6130"/>
    <x v="13"/>
    <d v="2026-03-01T00:00:00"/>
    <x v="1"/>
    <x v="2"/>
    <n v="1"/>
    <n v="15000000"/>
    <n v="15677000"/>
    <x v="1"/>
    <x v="0"/>
    <n v="1"/>
    <n v="15278380.952380951"/>
    <n v="1.026090398508942"/>
    <s v=""/>
    <s v="6130|2026-03"/>
    <s v=""/>
    <n v="15677000"/>
    <s v="OK"/>
    <n v="677000"/>
    <n v="4.5133333333333331E-2"/>
    <x v="0"/>
  </r>
  <r>
    <s v="6130"/>
    <x v="13"/>
    <d v="2026-04-01T00:00:00"/>
    <x v="1"/>
    <x v="3"/>
    <n v="2"/>
    <n v="15000000"/>
    <n v="16612000"/>
    <x v="1"/>
    <x v="0"/>
    <n v="1"/>
    <n v="15278380.952380951"/>
    <n v="1.0872879823965391"/>
    <s v=""/>
    <s v="6130|2026-04"/>
    <s v=""/>
    <n v="16612000"/>
    <s v="OK"/>
    <n v="1612000"/>
    <n v="0.10746666666666667"/>
    <x v="0"/>
  </r>
  <r>
    <s v="6130"/>
    <x v="13"/>
    <d v="2026-05-01T00:00:00"/>
    <x v="1"/>
    <x v="4"/>
    <n v="2"/>
    <n v="15000000"/>
    <n v="12973000"/>
    <x v="1"/>
    <x v="0"/>
    <n v="1"/>
    <n v="15278380.952380951"/>
    <n v="0.84910829494523854"/>
    <s v=""/>
    <s v="6130|2026-05"/>
    <s v=""/>
    <n v="12973000"/>
    <s v="OK"/>
    <n v="-2027000"/>
    <n v="-0.13513333333333333"/>
    <x v="0"/>
  </r>
  <r>
    <s v="6130"/>
    <x v="13"/>
    <d v="2026-06-01T00:00:00"/>
    <x v="1"/>
    <x v="5"/>
    <n v="2"/>
    <n v="15000000"/>
    <n v="16615000"/>
    <x v="1"/>
    <x v="0"/>
    <n v="1"/>
    <n v="15278380.952380951"/>
    <n v="1.0874843382806705"/>
    <s v=""/>
    <s v="6130|2026-06"/>
    <s v=""/>
    <n v="16615000"/>
    <s v="OK"/>
    <n v="1615000"/>
    <n v="0.10766666666666666"/>
    <x v="0"/>
  </r>
  <r>
    <s v="6130"/>
    <x v="13"/>
    <d v="2026-07-01T00:00:00"/>
    <x v="1"/>
    <x v="6"/>
    <n v="3"/>
    <n v="15000000"/>
    <n v="16225000"/>
    <x v="1"/>
    <x v="0"/>
    <n v="1"/>
    <n v="15278380.952380951"/>
    <n v="1.0619580733435978"/>
    <s v=""/>
    <s v="6130|2026-07"/>
    <s v=""/>
    <n v="16225000"/>
    <s v="OK"/>
    <n v="1225000"/>
    <n v="8.1666666666666665E-2"/>
    <x v="0"/>
  </r>
  <r>
    <s v="6130"/>
    <x v="13"/>
    <d v="2026-08-01T00:00:00"/>
    <x v="1"/>
    <x v="7"/>
    <n v="3"/>
    <n v="15000000"/>
    <n v="13672000"/>
    <x v="1"/>
    <x v="0"/>
    <n v="1"/>
    <n v="15278380.952380951"/>
    <n v="0.8948592159478379"/>
    <s v=""/>
    <s v="6130|2026-08"/>
    <s v=""/>
    <n v="13672000"/>
    <s v="OK"/>
    <n v="-1328000"/>
    <n v="-8.8533333333333339E-2"/>
    <x v="0"/>
  </r>
  <r>
    <s v="5140"/>
    <x v="8"/>
    <d v="2026-09-01T00:00:00"/>
    <x v="1"/>
    <x v="8"/>
    <n v="3"/>
    <n v="300000000"/>
    <n v="308703000"/>
    <x v="2"/>
    <x v="3"/>
    <n v="1"/>
    <n v="301881190.47619045"/>
    <n v="1.0225976633822358"/>
    <s v=""/>
    <s v="5140|2026-09"/>
    <s v=""/>
    <n v="308703000"/>
    <s v="OK"/>
    <n v="8703000"/>
    <n v="2.9010000000000001E-2"/>
    <x v="0"/>
  </r>
  <r>
    <s v="6140"/>
    <x v="14"/>
    <d v="2025-01-01T00:00:00"/>
    <x v="0"/>
    <x v="0"/>
    <n v="1"/>
    <n v="8000000"/>
    <n v="7563000"/>
    <x v="1"/>
    <x v="1"/>
    <n v="1"/>
    <n v="5233619.0476190476"/>
    <n v="1.4450803413826361"/>
    <s v=""/>
    <s v="6140|2025-01"/>
    <s v=""/>
    <n v="7563000"/>
    <s v="OK"/>
    <n v="-437000"/>
    <n v="-5.4625E-2"/>
    <x v="0"/>
  </r>
  <r>
    <s v="6140"/>
    <x v="14"/>
    <d v="2025-02-01T00:00:00"/>
    <x v="0"/>
    <x v="1"/>
    <n v="1"/>
    <n v="8000000"/>
    <n v="7519000"/>
    <x v="1"/>
    <x v="1"/>
    <n v="1"/>
    <n v="5233619.0476190476"/>
    <n v="1.436673157061489"/>
    <s v=""/>
    <s v="6140|2025-02"/>
    <s v=""/>
    <n v="7519000"/>
    <s v="OK"/>
    <n v="-481000"/>
    <n v="-6.0124999999999998E-2"/>
    <x v="0"/>
  </r>
  <r>
    <s v="6140"/>
    <x v="14"/>
    <d v="2025-03-01T00:00:00"/>
    <x v="0"/>
    <x v="2"/>
    <n v="1"/>
    <n v="8000000"/>
    <n v="7579000"/>
    <x v="1"/>
    <x v="1"/>
    <n v="1"/>
    <n v="5233619.0476190476"/>
    <n v="1.4481374993175986"/>
    <s v=""/>
    <s v="6140|2025-03"/>
    <s v=""/>
    <n v="7579000"/>
    <s v="OK"/>
    <n v="-421000"/>
    <n v="-5.2624999999999998E-2"/>
    <x v="0"/>
  </r>
  <r>
    <s v="6140"/>
    <x v="14"/>
    <d v="2025-04-01T00:00:00"/>
    <x v="0"/>
    <x v="3"/>
    <n v="2"/>
    <n v="8000000"/>
    <n v="7642000"/>
    <x v="1"/>
    <x v="1"/>
    <n v="1"/>
    <n v="5233619.0476190476"/>
    <n v="1.4601750586865139"/>
    <s v=""/>
    <s v="6140|2025-04"/>
    <s v=""/>
    <n v="7642000"/>
    <s v="OK"/>
    <n v="-358000"/>
    <n v="-4.4749999999999998E-2"/>
    <x v="0"/>
  </r>
  <r>
    <s v="6140"/>
    <x v="14"/>
    <d v="2025-05-01T00:00:00"/>
    <x v="0"/>
    <x v="4"/>
    <n v="2"/>
    <n v="8000000"/>
    <n v="7031000"/>
    <x v="1"/>
    <x v="1"/>
    <n v="1"/>
    <n v="5233619.0476190476"/>
    <n v="1.3434298400451294"/>
    <s v=""/>
    <s v="6140|2025-05"/>
    <s v=""/>
    <n v="7031000"/>
    <s v="OK"/>
    <n v="-969000"/>
    <n v="-0.121125"/>
    <x v="0"/>
  </r>
  <r>
    <s v="6140"/>
    <x v="14"/>
    <d v="2025-06-01T00:00:00"/>
    <x v="0"/>
    <x v="5"/>
    <n v="2"/>
    <n v="8000000"/>
    <n v="7591000"/>
    <x v="1"/>
    <x v="1"/>
    <n v="1"/>
    <n v="5233619.0476190476"/>
    <n v="1.4504303677688206"/>
    <s v=""/>
    <s v="6140|2025-06"/>
    <s v=""/>
    <n v="7591000"/>
    <s v="OK"/>
    <n v="-409000"/>
    <n v="-5.1124999999999997E-2"/>
    <x v="0"/>
  </r>
  <r>
    <s v="6140"/>
    <x v="14"/>
    <d v="2025-07-01T00:00:00"/>
    <x v="0"/>
    <x v="6"/>
    <n v="3"/>
    <n v="8000000"/>
    <n v="7853000"/>
    <x v="1"/>
    <x v="1"/>
    <n v="1"/>
    <n v="5233619.0476190476"/>
    <n v="1.5004913289538333"/>
    <s v=""/>
    <s v="6140|2025-07"/>
    <s v=""/>
    <n v="7853000"/>
    <s v="OK"/>
    <n v="-147000"/>
    <n v="-1.8374999999999999E-2"/>
    <x v="0"/>
  </r>
  <r>
    <s v="6140"/>
    <x v="14"/>
    <d v="2025-08-01T00:00:00"/>
    <x v="0"/>
    <x v="7"/>
    <n v="3"/>
    <n v="8000000"/>
    <n v="7921000"/>
    <x v="1"/>
    <x v="1"/>
    <n v="1"/>
    <n v="5233619.0476190476"/>
    <n v="1.5134842501774244"/>
    <s v=""/>
    <s v="6140|2025-08"/>
    <s v=""/>
    <n v="7921000"/>
    <s v="OK"/>
    <n v="-79000"/>
    <n v="-9.8750000000000001E-3"/>
    <x v="0"/>
  </r>
  <r>
    <s v="6140"/>
    <x v="14"/>
    <d v="2025-09-01T00:00:00"/>
    <x v="0"/>
    <x v="8"/>
    <n v="3"/>
    <n v="8000000"/>
    <n v="7963000"/>
    <x v="1"/>
    <x v="1"/>
    <n v="1"/>
    <n v="5233619.0476190476"/>
    <n v="1.5215092897567013"/>
    <s v=""/>
    <s v="6140|2025-09"/>
    <s v=""/>
    <n v="7963000"/>
    <s v="OK"/>
    <n v="-37000"/>
    <n v="-4.6249999999999998E-3"/>
    <x v="0"/>
  </r>
  <r>
    <s v="6140"/>
    <x v="14"/>
    <d v="2025-10-01T00:00:00"/>
    <x v="0"/>
    <x v="9"/>
    <n v="4"/>
    <n v="8000000"/>
    <n v="7084000"/>
    <x v="1"/>
    <x v="1"/>
    <n v="1"/>
    <n v="5233619.0476190476"/>
    <n v="1.3535566757046931"/>
    <s v=""/>
    <s v="6140|2025-10"/>
    <s v=""/>
    <n v="7084000"/>
    <s v="OK"/>
    <n v="-916000"/>
    <n v="-0.1145"/>
    <x v="0"/>
  </r>
  <r>
    <s v="6140"/>
    <x v="14"/>
    <d v="2025-11-01T00:00:00"/>
    <x v="0"/>
    <x v="10"/>
    <n v="4"/>
    <n v="8000000"/>
    <n v="7635000"/>
    <x v="1"/>
    <x v="1"/>
    <n v="1"/>
    <n v="5233619.0476190476"/>
    <n v="1.4588375520899679"/>
    <s v=""/>
    <s v="6140|2025-11"/>
    <s v=""/>
    <n v="7635000"/>
    <s v="OK"/>
    <n v="-365000"/>
    <n v="-4.5624999999999999E-2"/>
    <x v="0"/>
  </r>
  <r>
    <s v="6140"/>
    <x v="14"/>
    <d v="2025-12-01T00:00:00"/>
    <x v="0"/>
    <x v="11"/>
    <n v="4"/>
    <n v="8000000"/>
    <n v="7686000"/>
    <x v="1"/>
    <x v="1"/>
    <n v="1"/>
    <n v="5233619.0476190476"/>
    <n v="1.4685822430076612"/>
    <s v=""/>
    <s v="6140|2025-12"/>
    <s v=""/>
    <n v="7686000"/>
    <s v="OK"/>
    <n v="-314000"/>
    <n v="-3.925E-2"/>
    <x v="0"/>
  </r>
  <r>
    <s v="6140"/>
    <x v="14"/>
    <d v="2026-01-01T00:00:00"/>
    <x v="1"/>
    <x v="0"/>
    <n v="1"/>
    <n v="8000000"/>
    <n v="1992000"/>
    <x v="1"/>
    <x v="1"/>
    <n v="1"/>
    <n v="5233619.0476190476"/>
    <n v="0.38061616290284428"/>
    <s v=""/>
    <s v="6140|2026-01"/>
    <s v=""/>
    <n v="1992000"/>
    <s v="OK"/>
    <n v="-6008000"/>
    <n v="-0.751"/>
    <x v="0"/>
  </r>
  <r>
    <s v="6140"/>
    <x v="14"/>
    <d v="2026-02-01T00:00:00"/>
    <x v="1"/>
    <x v="1"/>
    <n v="1"/>
    <n v="8000000"/>
    <n v="2055000"/>
    <x v="1"/>
    <x v="1"/>
    <n v="1"/>
    <n v="5233619.0476190476"/>
    <n v="0.39265372227175949"/>
    <s v=""/>
    <s v="6140|2026-02"/>
    <s v=""/>
    <n v="2055000"/>
    <s v="OK"/>
    <n v="-5945000"/>
    <n v="-0.74312500000000004"/>
    <x v="0"/>
  </r>
  <r>
    <s v="6140"/>
    <x v="14"/>
    <d v="2026-03-01T00:00:00"/>
    <x v="1"/>
    <x v="2"/>
    <n v="1"/>
    <n v="8000000"/>
    <n v="2222000"/>
    <x v="1"/>
    <x v="1"/>
    <n v="1"/>
    <n v="5233619.0476190476"/>
    <n v="0.42456280821793169"/>
    <s v=""/>
    <s v="6140|2026-03"/>
    <s v=""/>
    <n v="2222000"/>
    <s v="OK"/>
    <n v="-5778000"/>
    <n v="-0.72224999999999995"/>
    <x v="0"/>
  </r>
  <r>
    <s v="6140"/>
    <x v="14"/>
    <d v="2026-04-01T00:00:00"/>
    <x v="1"/>
    <x v="3"/>
    <n v="2"/>
    <n v="8000000"/>
    <n v="1908000"/>
    <x v="1"/>
    <x v="1"/>
    <n v="1"/>
    <n v="5233619.0476190476"/>
    <n v="0.36456608374429056"/>
    <s v=""/>
    <s v="6140|2026-04"/>
    <s v=""/>
    <n v="1908000"/>
    <s v="OK"/>
    <n v="-6092000"/>
    <n v="-0.76149999999999995"/>
    <x v="0"/>
  </r>
  <r>
    <s v="6140"/>
    <x v="14"/>
    <d v="2026-05-01T00:00:00"/>
    <x v="1"/>
    <x v="4"/>
    <n v="2"/>
    <n v="8000000"/>
    <n v="2343000"/>
    <x v="1"/>
    <x v="1"/>
    <n v="1"/>
    <n v="5233619.0476190476"/>
    <n v="0.44768256510108639"/>
    <s v=""/>
    <s v="6140|2026-05"/>
    <s v=""/>
    <n v="2343000"/>
    <s v="OK"/>
    <n v="-5657000"/>
    <n v="-0.707125"/>
    <x v="0"/>
  </r>
  <r>
    <s v="6140"/>
    <x v="14"/>
    <d v="2026-06-01T00:00:00"/>
    <x v="1"/>
    <x v="5"/>
    <n v="2"/>
    <n v="8000000"/>
    <n v="1889000"/>
    <x v="1"/>
    <x v="1"/>
    <n v="1"/>
    <n v="5233619.0476190476"/>
    <n v="0.36093570869652247"/>
    <s v=""/>
    <s v="6140|2026-06"/>
    <s v=""/>
    <n v="1889000"/>
    <s v="OK"/>
    <n v="-6111000"/>
    <n v="-0.76387499999999997"/>
    <x v="0"/>
  </r>
  <r>
    <s v="6140"/>
    <x v="14"/>
    <d v="2026-07-01T00:00:00"/>
    <x v="1"/>
    <x v="6"/>
    <n v="3"/>
    <n v="8000000"/>
    <n v="2219000"/>
    <x v="1"/>
    <x v="1"/>
    <n v="1"/>
    <n v="5233619.0476190476"/>
    <n v="0.42398959110512618"/>
    <s v=""/>
    <s v="6140|2026-07"/>
    <s v=""/>
    <n v="2219000"/>
    <s v="OK"/>
    <n v="-5781000"/>
    <n v="-0.72262499999999996"/>
    <x v="0"/>
  </r>
  <r>
    <s v="6140"/>
    <x v="14"/>
    <d v="2026-08-01T00:00:00"/>
    <x v="1"/>
    <x v="7"/>
    <n v="3"/>
    <n v="8000000"/>
    <n v="1933000"/>
    <x v="1"/>
    <x v="1"/>
    <n v="1"/>
    <n v="5233619.0476190476"/>
    <n v="0.36934289301766965"/>
    <s v=""/>
    <s v="6140|2026-08"/>
    <s v=""/>
    <n v="1933000"/>
    <s v="OK"/>
    <n v="-6067000"/>
    <n v="-0.75837500000000002"/>
    <x v="0"/>
  </r>
  <r>
    <s v="6130"/>
    <x v="13"/>
    <d v="2026-09-01T00:00:00"/>
    <x v="1"/>
    <x v="8"/>
    <n v="3"/>
    <n v="15000000"/>
    <n v="18900000"/>
    <x v="1"/>
    <x v="0"/>
    <n v="1"/>
    <n v="15278380.952380951"/>
    <n v="1.2370420700273652"/>
    <s v=""/>
    <s v="6130|2026-09"/>
    <s v=""/>
    <n v="18900000"/>
    <s v="OK"/>
    <n v="3900000"/>
    <n v="0.26"/>
    <x v="0"/>
  </r>
  <r>
    <s v="6150"/>
    <x v="15"/>
    <d v="2025-01-01T00:00:00"/>
    <x v="0"/>
    <x v="0"/>
    <n v="1"/>
    <n v="12000000"/>
    <n v="12959000"/>
    <x v="1"/>
    <x v="0"/>
    <n v="1"/>
    <n v="14885857.142857144"/>
    <n v="0.87055786412798342"/>
    <s v=""/>
    <s v="6150|2025-01"/>
    <s v=""/>
    <n v="12959000"/>
    <s v="OK"/>
    <n v="959000"/>
    <n v="7.9916666666666664E-2"/>
    <x v="0"/>
  </r>
  <r>
    <s v="6150"/>
    <x v="15"/>
    <d v="2025-02-01T00:00:00"/>
    <x v="0"/>
    <x v="1"/>
    <n v="1"/>
    <n v="12000000"/>
    <n v="11570000"/>
    <x v="1"/>
    <x v="0"/>
    <n v="1"/>
    <n v="14885857.142857144"/>
    <n v="0.77724781911881835"/>
    <s v=""/>
    <s v="6150|2025-02"/>
    <s v=""/>
    <n v="11570000"/>
    <s v="OK"/>
    <n v="-430000"/>
    <n v="-3.5833333333333335E-2"/>
    <x v="0"/>
  </r>
  <r>
    <s v="6150"/>
    <x v="15"/>
    <d v="2025-03-01T00:00:00"/>
    <x v="0"/>
    <x v="2"/>
    <n v="1"/>
    <n v="12000000"/>
    <n v="12823000"/>
    <x v="1"/>
    <x v="0"/>
    <n v="1"/>
    <n v="14885857.142857144"/>
    <n v="0.86142167541578296"/>
    <s v=""/>
    <s v="6150|2025-03"/>
    <s v=""/>
    <n v="12823000"/>
    <s v="OK"/>
    <n v="823000"/>
    <n v="6.8583333333333329E-2"/>
    <x v="0"/>
  </r>
  <r>
    <s v="6150"/>
    <x v="15"/>
    <d v="2025-04-01T00:00:00"/>
    <x v="0"/>
    <x v="3"/>
    <n v="2"/>
    <n v="12000000"/>
    <n v="12921000"/>
    <x v="1"/>
    <x v="0"/>
    <n v="1"/>
    <n v="14885857.142857144"/>
    <n v="0.86800510551722143"/>
    <s v=""/>
    <s v="6150|2025-04"/>
    <s v=""/>
    <n v="12921000"/>
    <s v="OK"/>
    <n v="921000"/>
    <n v="7.6749999999999999E-2"/>
    <x v="0"/>
  </r>
  <r>
    <s v="6150"/>
    <x v="15"/>
    <d v="2025-05-01T00:00:00"/>
    <x v="0"/>
    <x v="4"/>
    <n v="2"/>
    <n v="12000000"/>
    <n v="11637000"/>
    <x v="1"/>
    <x v="0"/>
    <n v="1"/>
    <n v="14885857.142857144"/>
    <n v="0.78174873561674063"/>
    <s v=""/>
    <s v="6150|2025-05"/>
    <s v=""/>
    <n v="11637000"/>
    <s v="OK"/>
    <n v="-363000"/>
    <n v="-3.0249999999999999E-2"/>
    <x v="0"/>
  </r>
  <r>
    <s v="6150"/>
    <x v="15"/>
    <d v="2025-06-01T00:00:00"/>
    <x v="0"/>
    <x v="5"/>
    <n v="2"/>
    <n v="12000000"/>
    <n v="12837000"/>
    <x v="1"/>
    <x v="0"/>
    <n v="1"/>
    <n v="14885857.142857144"/>
    <n v="0.86236216543027411"/>
    <s v=""/>
    <s v="6150|2025-06"/>
    <s v=""/>
    <n v="12837000"/>
    <s v="OK"/>
    <n v="837000"/>
    <n v="6.9750000000000006E-2"/>
    <x v="0"/>
  </r>
  <r>
    <s v="6150"/>
    <x v="15"/>
    <d v="2025-07-01T00:00:00"/>
    <x v="0"/>
    <x v="6"/>
    <n v="3"/>
    <n v="12000000"/>
    <n v="11574000"/>
    <x v="1"/>
    <x v="0"/>
    <n v="1"/>
    <n v="14885857.142857144"/>
    <n v="0.77751653055153014"/>
    <s v=""/>
    <s v="6150|2025-07"/>
    <s v=""/>
    <n v="11574000"/>
    <s v="OK"/>
    <n v="-426000"/>
    <n v="-3.5499999999999997E-2"/>
    <x v="0"/>
  </r>
  <r>
    <s v="6150"/>
    <x v="15"/>
    <d v="2025-08-01T00:00:00"/>
    <x v="0"/>
    <x v="7"/>
    <n v="3"/>
    <n v="12000000"/>
    <n v="11376000"/>
    <x v="1"/>
    <x v="0"/>
    <n v="1"/>
    <n v="14885857.142857144"/>
    <n v="0.76421531463229719"/>
    <s v=""/>
    <s v="6150|2025-08"/>
    <s v=""/>
    <n v="11376000"/>
    <s v="OK"/>
    <n v="-624000"/>
    <n v="-5.1999999999999998E-2"/>
    <x v="0"/>
  </r>
  <r>
    <s v="6150"/>
    <x v="15"/>
    <d v="2025-09-01T00:00:00"/>
    <x v="0"/>
    <x v="8"/>
    <n v="3"/>
    <n v="12000000"/>
    <n v="12213000"/>
    <x v="1"/>
    <x v="0"/>
    <n v="1"/>
    <n v="14885857.142857144"/>
    <n v="0.82044318192723675"/>
    <s v=""/>
    <s v="6150|2025-09"/>
    <s v=""/>
    <n v="12213000"/>
    <s v="OK"/>
    <n v="213000"/>
    <n v="1.7749999999999998E-2"/>
    <x v="0"/>
  </r>
  <r>
    <s v="6150"/>
    <x v="15"/>
    <d v="2025-10-01T00:00:00"/>
    <x v="0"/>
    <x v="9"/>
    <n v="4"/>
    <n v="12000000"/>
    <n v="11851000"/>
    <x v="1"/>
    <x v="0"/>
    <n v="1"/>
    <n v="14885857.142857144"/>
    <n v="0.79612479726682084"/>
    <s v=""/>
    <s v="6150|2025-10"/>
    <s v=""/>
    <n v="11851000"/>
    <s v="OK"/>
    <n v="-149000"/>
    <n v="-1.2416666666666666E-2"/>
    <x v="0"/>
  </r>
  <r>
    <s v="6150"/>
    <x v="15"/>
    <d v="2025-11-01T00:00:00"/>
    <x v="0"/>
    <x v="10"/>
    <n v="4"/>
    <n v="12000000"/>
    <n v="11550000"/>
    <x v="1"/>
    <x v="0"/>
    <n v="1"/>
    <n v="14885857.142857144"/>
    <n v="0.77590426195525952"/>
    <s v=""/>
    <s v="6150|2025-11"/>
    <s v=""/>
    <n v="11550000"/>
    <s v="OK"/>
    <n v="-450000"/>
    <n v="-3.7499999999999999E-2"/>
    <x v="0"/>
  </r>
  <r>
    <s v="6150"/>
    <x v="15"/>
    <d v="2025-12-01T00:00:00"/>
    <x v="0"/>
    <x v="11"/>
    <n v="4"/>
    <n v="12000000"/>
    <n v="11392000"/>
    <x v="1"/>
    <x v="0"/>
    <n v="1"/>
    <n v="14885857.142857144"/>
    <n v="0.76529016036314423"/>
    <s v=""/>
    <s v="6150|2025-12"/>
    <s v=""/>
    <n v="11392000"/>
    <s v="OK"/>
    <n v="-608000"/>
    <n v="-5.0666666666666665E-2"/>
    <x v="0"/>
  </r>
  <r>
    <s v="6150"/>
    <x v="15"/>
    <d v="2026-01-01T00:00:00"/>
    <x v="1"/>
    <x v="0"/>
    <n v="1"/>
    <n v="12000000"/>
    <n v="11447000"/>
    <x v="1"/>
    <x v="0"/>
    <n v="1"/>
    <n v="14885857.142857144"/>
    <n v="0.76898494256293126"/>
    <s v=""/>
    <s v="6150|2026-01"/>
    <s v=""/>
    <n v="11447000"/>
    <s v="OK"/>
    <n v="-553000"/>
    <n v="-4.608333333333333E-2"/>
    <x v="0"/>
  </r>
  <r>
    <s v="6150"/>
    <x v="15"/>
    <d v="2026-02-01T00:00:00"/>
    <x v="1"/>
    <x v="1"/>
    <n v="1"/>
    <n v="12000000"/>
    <n v="12571000"/>
    <x v="1"/>
    <x v="0"/>
    <n v="1"/>
    <n v="14885857.142857144"/>
    <n v="0.84449285515494088"/>
    <s v=""/>
    <s v="6150|2026-02"/>
    <s v=""/>
    <n v="12571000"/>
    <s v="OK"/>
    <n v="571000"/>
    <n v="4.7583333333333332E-2"/>
    <x v="0"/>
  </r>
  <r>
    <s v="6150"/>
    <x v="15"/>
    <d v="2026-03-01T00:00:00"/>
    <x v="1"/>
    <x v="2"/>
    <n v="1"/>
    <n v="12000000"/>
    <n v="12057000"/>
    <x v="1"/>
    <x v="0"/>
    <n v="1"/>
    <n v="14885857.142857144"/>
    <n v="0.80996343605147736"/>
    <s v=""/>
    <s v="6150|2026-03"/>
    <s v=""/>
    <n v="12057000"/>
    <s v="OK"/>
    <n v="57000"/>
    <n v="4.7499999999999999E-3"/>
    <x v="0"/>
  </r>
  <r>
    <s v="6150"/>
    <x v="15"/>
    <d v="2026-04-01T00:00:00"/>
    <x v="1"/>
    <x v="3"/>
    <n v="2"/>
    <n v="12000000"/>
    <n v="12036000"/>
    <x v="1"/>
    <x v="0"/>
    <n v="1"/>
    <n v="14885857.142857144"/>
    <n v="0.80855270102974053"/>
    <s v=""/>
    <s v="6150|2026-04"/>
    <s v=""/>
    <n v="12036000"/>
    <s v="OK"/>
    <n v="36000"/>
    <n v="3.0000000000000001E-3"/>
    <x v="0"/>
  </r>
  <r>
    <s v="6150"/>
    <x v="15"/>
    <d v="2026-05-01T00:00:00"/>
    <x v="1"/>
    <x v="4"/>
    <n v="2"/>
    <n v="12000000"/>
    <n v="12050000"/>
    <x v="1"/>
    <x v="0"/>
    <n v="1"/>
    <n v="14885857.142857144"/>
    <n v="0.80949319104423179"/>
    <s v=""/>
    <s v="6150|2026-05"/>
    <s v=""/>
    <n v="12050000"/>
    <s v="OK"/>
    <n v="50000"/>
    <n v="4.1666666666666666E-3"/>
    <x v="0"/>
  </r>
  <r>
    <s v="6150"/>
    <x v="15"/>
    <d v="2026-06-01T00:00:00"/>
    <x v="1"/>
    <x v="5"/>
    <n v="2"/>
    <n v="12000000"/>
    <n v="72586000"/>
    <x v="1"/>
    <x v="0"/>
    <n v="1"/>
    <n v="14885857.142857144"/>
    <n v="4.8761720137042825"/>
    <s v="원천확인"/>
    <s v="6150|2026-06"/>
    <n v="12425000"/>
    <n v="12425000"/>
    <s v="OK"/>
    <n v="425000"/>
    <n v="3.5416666666666666E-2"/>
    <x v="0"/>
  </r>
  <r>
    <s v="6150"/>
    <x v="15"/>
    <d v="2026-07-01T00:00:00"/>
    <x v="1"/>
    <x v="6"/>
    <n v="3"/>
    <n v="12000000"/>
    <n v="12265000"/>
    <x v="1"/>
    <x v="0"/>
    <n v="1"/>
    <n v="14885857.142857144"/>
    <n v="0.82393643055248988"/>
    <s v=""/>
    <s v="6150|2026-07"/>
    <s v=""/>
    <n v="12265000"/>
    <s v="OK"/>
    <n v="265000"/>
    <n v="2.2083333333333333E-2"/>
    <x v="0"/>
  </r>
  <r>
    <s v="6150"/>
    <x v="15"/>
    <d v="2026-08-01T00:00:00"/>
    <x v="1"/>
    <x v="7"/>
    <n v="3"/>
    <n v="12000000"/>
    <n v="11810000"/>
    <x v="1"/>
    <x v="0"/>
    <n v="1"/>
    <n v="14885857.142857144"/>
    <n v="0.79337050508152507"/>
    <s v=""/>
    <s v="6150|2026-08"/>
    <s v=""/>
    <n v="11810000"/>
    <s v="OK"/>
    <n v="-190000"/>
    <n v="-1.5833333333333335E-2"/>
    <x v="0"/>
  </r>
  <r>
    <s v="6240"/>
    <x v="16"/>
    <d v="2026-09-01T00:00:00"/>
    <x v="1"/>
    <x v="8"/>
    <n v="3"/>
    <n v="3000000"/>
    <n v="6600000"/>
    <x v="1"/>
    <x v="1"/>
    <n v="1"/>
    <n v="3052952.3809523811"/>
    <n v="2.1618417768904417"/>
    <s v=""/>
    <s v="6240|2026-09"/>
    <s v=""/>
    <n v="6600000"/>
    <s v="OK"/>
    <n v="3600000"/>
    <n v="1.2"/>
    <x v="0"/>
  </r>
  <r>
    <s v="6160"/>
    <x v="12"/>
    <d v="2025-01-01T00:00:00"/>
    <x v="0"/>
    <x v="0"/>
    <n v="1"/>
    <n v="135000000"/>
    <n v="137307000"/>
    <x v="1"/>
    <x v="0"/>
    <n v="1"/>
    <n v="128395666.66666667"/>
    <n v="1.0694052499175724"/>
    <s v=""/>
    <s v="6160|2025-01"/>
    <s v=""/>
    <n v="137307000"/>
    <s v="OK"/>
    <n v="2307000"/>
    <n v="1.708888888888889E-2"/>
    <x v="0"/>
  </r>
  <r>
    <s v="6160"/>
    <x v="12"/>
    <d v="2025-02-01T00:00:00"/>
    <x v="0"/>
    <x v="1"/>
    <n v="1"/>
    <n v="135000000"/>
    <n v="136061000"/>
    <x v="1"/>
    <x v="0"/>
    <n v="1"/>
    <n v="128395666.66666667"/>
    <n v="1.0597008725631964"/>
    <s v=""/>
    <s v="6160|2025-02"/>
    <s v=""/>
    <n v="136061000"/>
    <s v="OK"/>
    <n v="1061000"/>
    <n v="7.8592592592592585E-3"/>
    <x v="0"/>
  </r>
  <r>
    <s v="6160"/>
    <x v="12"/>
    <d v="2025-03-01T00:00:00"/>
    <x v="0"/>
    <x v="2"/>
    <n v="1"/>
    <n v="135000000"/>
    <n v="134366000"/>
    <x v="1"/>
    <x v="0"/>
    <n v="1"/>
    <n v="128395666.66666667"/>
    <n v="1.0464994924543143"/>
    <s v=""/>
    <s v="6160|2025-03"/>
    <s v=""/>
    <n v="134366000"/>
    <s v="OK"/>
    <n v="-634000"/>
    <n v="-4.6962962962962965E-3"/>
    <x v="0"/>
  </r>
  <r>
    <s v="6160"/>
    <x v="12"/>
    <d v="2025-04-01T00:00:00"/>
    <x v="0"/>
    <x v="3"/>
    <n v="2"/>
    <n v="135000000"/>
    <n v="134334000"/>
    <x v="1"/>
    <x v="0"/>
    <n v="1"/>
    <n v="128395666.66666667"/>
    <n v="1.0462502628593384"/>
    <s v=""/>
    <s v="6160|2025-04"/>
    <s v=""/>
    <n v="134334000"/>
    <s v="OK"/>
    <n v="-666000"/>
    <n v="-4.933333333333333E-3"/>
    <x v="0"/>
  </r>
  <r>
    <s v="6160"/>
    <x v="12"/>
    <d v="2025-05-01T00:00:00"/>
    <x v="0"/>
    <x v="4"/>
    <n v="2"/>
    <n v="135000000"/>
    <n v="135128000"/>
    <x v="1"/>
    <x v="0"/>
    <n v="1"/>
    <n v="128395666.66666667"/>
    <n v="1.0524342721846791"/>
    <s v=""/>
    <s v="6160|2025-05"/>
    <s v=""/>
    <n v="135128000"/>
    <s v="OK"/>
    <n v="128000"/>
    <n v="9.4814814814814816E-4"/>
    <x v="0"/>
  </r>
  <r>
    <s v="6160"/>
    <x v="12"/>
    <d v="2025-06-01T00:00:00"/>
    <x v="0"/>
    <x v="5"/>
    <n v="2"/>
    <n v="135000000"/>
    <n v="133876000"/>
    <x v="1"/>
    <x v="0"/>
    <n v="1"/>
    <n v="128395666.66666667"/>
    <n v="1.0426831642812451"/>
    <s v=""/>
    <s v="6160|2025-06"/>
    <s v=""/>
    <n v="133876000"/>
    <s v="OK"/>
    <n v="-1124000"/>
    <n v="-8.3259259259259259E-3"/>
    <x v="0"/>
  </r>
  <r>
    <s v="6160"/>
    <x v="12"/>
    <d v="2025-07-01T00:00:00"/>
    <x v="0"/>
    <x v="6"/>
    <n v="3"/>
    <n v="135000000"/>
    <n v="136819000"/>
    <x v="1"/>
    <x v="0"/>
    <n v="1"/>
    <n v="128395666.66666667"/>
    <n v="1.0656044985941893"/>
    <s v=""/>
    <s v="6160|2025-07"/>
    <s v=""/>
    <n v="136819000"/>
    <s v="OK"/>
    <n v="1819000"/>
    <n v="1.3474074074074074E-2"/>
    <x v="0"/>
  </r>
  <r>
    <s v="6160"/>
    <x v="12"/>
    <d v="2025-08-01T00:00:00"/>
    <x v="0"/>
    <x v="7"/>
    <n v="3"/>
    <n v="135000000"/>
    <n v="134191000"/>
    <x v="1"/>
    <x v="0"/>
    <n v="1"/>
    <n v="128395666.66666667"/>
    <n v="1.0451365181067898"/>
    <s v=""/>
    <s v="6160|2025-08"/>
    <s v=""/>
    <n v="134191000"/>
    <s v="OK"/>
    <n v="-809000"/>
    <n v="-5.9925925925925928E-3"/>
    <x v="0"/>
  </r>
  <r>
    <s v="6160"/>
    <x v="12"/>
    <d v="2025-09-01T00:00:00"/>
    <x v="0"/>
    <x v="8"/>
    <n v="3"/>
    <n v="135000000"/>
    <n v="134399000"/>
    <x v="1"/>
    <x v="0"/>
    <n v="1"/>
    <n v="128395666.66666667"/>
    <n v="1.0467565104741332"/>
    <s v=""/>
    <s v="6160|2025-09"/>
    <s v=""/>
    <n v="134399000"/>
    <s v="OK"/>
    <n v="-601000"/>
    <n v="-4.4518518518518518E-3"/>
    <x v="0"/>
  </r>
  <r>
    <s v="6160"/>
    <x v="12"/>
    <d v="2025-10-01T00:00:00"/>
    <x v="0"/>
    <x v="9"/>
    <n v="4"/>
    <n v="135000000"/>
    <n v="137457000"/>
    <x v="1"/>
    <x v="0"/>
    <n v="1"/>
    <n v="128395666.66666667"/>
    <n v="1.0705735136440222"/>
    <s v=""/>
    <s v="6160|2025-10"/>
    <s v=""/>
    <n v="137457000"/>
    <s v="OK"/>
    <n v="2457000"/>
    <n v="1.8200000000000001E-2"/>
    <x v="0"/>
  </r>
  <r>
    <s v="6160"/>
    <x v="12"/>
    <d v="2025-11-01T00:00:00"/>
    <x v="0"/>
    <x v="10"/>
    <n v="4"/>
    <n v="135000000"/>
    <n v="136617000"/>
    <x v="1"/>
    <x v="0"/>
    <n v="1"/>
    <n v="128395666.66666667"/>
    <n v="1.0640312367759037"/>
    <s v=""/>
    <s v="6160|2025-11"/>
    <s v=""/>
    <n v="136617000"/>
    <s v="OK"/>
    <n v="1617000"/>
    <n v="1.1977777777777778E-2"/>
    <x v="0"/>
  </r>
  <r>
    <s v="6160"/>
    <x v="12"/>
    <d v="2025-12-01T00:00:00"/>
    <x v="0"/>
    <x v="11"/>
    <n v="4"/>
    <n v="135000000"/>
    <n v="134250000"/>
    <x v="1"/>
    <x v="0"/>
    <n v="1"/>
    <n v="128395666.66666667"/>
    <n v="1.0455960351725266"/>
    <s v=""/>
    <s v="6160|2025-12"/>
    <s v=""/>
    <n v="134250000"/>
    <s v="OK"/>
    <n v="-750000"/>
    <n v="-5.5555555555555558E-3"/>
    <x v="0"/>
  </r>
  <r>
    <s v="6160"/>
    <x v="12"/>
    <d v="2026-01-01T00:00:00"/>
    <x v="1"/>
    <x v="0"/>
    <n v="1"/>
    <n v="105000000"/>
    <n v="121101000"/>
    <x v="1"/>
    <x v="0"/>
    <n v="1"/>
    <n v="128395666.66666667"/>
    <n v="0.94318603691194147"/>
    <s v=""/>
    <s v="6160|2026-01"/>
    <s v=""/>
    <n v="121101000"/>
    <s v="OK"/>
    <n v="16101000"/>
    <n v="0.15334285714285714"/>
    <x v="1"/>
  </r>
  <r>
    <s v="6160"/>
    <x v="12"/>
    <d v="2026-02-01T00:00:00"/>
    <x v="1"/>
    <x v="1"/>
    <n v="1"/>
    <n v="105000000"/>
    <n v="117833000"/>
    <x v="1"/>
    <x v="0"/>
    <n v="1"/>
    <n v="128395666.66666667"/>
    <n v="0.91773346452502291"/>
    <s v=""/>
    <s v="6160|2026-02"/>
    <s v=""/>
    <n v="117833000"/>
    <s v="OK"/>
    <n v="12833000"/>
    <n v="0.12221904761904762"/>
    <x v="1"/>
  </r>
  <r>
    <s v="6160"/>
    <x v="12"/>
    <d v="2026-03-01T00:00:00"/>
    <x v="1"/>
    <x v="2"/>
    <n v="1"/>
    <n v="105000000"/>
    <n v="119161000"/>
    <x v="1"/>
    <x v="0"/>
    <n v="1"/>
    <n v="128395666.66666667"/>
    <n v="0.9280764927165247"/>
    <s v=""/>
    <s v="6160|2026-03"/>
    <s v=""/>
    <n v="119161000"/>
    <s v="OK"/>
    <n v="14161000"/>
    <n v="0.13486666666666666"/>
    <x v="1"/>
  </r>
  <r>
    <s v="6160"/>
    <x v="12"/>
    <d v="2026-04-01T00:00:00"/>
    <x v="1"/>
    <x v="3"/>
    <n v="2"/>
    <n v="105000000"/>
    <n v="117988000"/>
    <x v="1"/>
    <x v="0"/>
    <n v="1"/>
    <n v="128395666.66666667"/>
    <n v="0.91894067037568761"/>
    <s v=""/>
    <s v="6160|2026-04"/>
    <s v=""/>
    <n v="117988000"/>
    <s v="OK"/>
    <n v="12988000"/>
    <n v="0.12369523809523809"/>
    <x v="1"/>
  </r>
  <r>
    <s v="6160"/>
    <x v="12"/>
    <d v="2026-05-01T00:00:00"/>
    <x v="1"/>
    <x v="4"/>
    <n v="2"/>
    <n v="105000000"/>
    <n v="119667000"/>
    <x v="1"/>
    <x v="0"/>
    <n v="1"/>
    <n v="128395666.66666667"/>
    <n v="0.93201743568708184"/>
    <s v=""/>
    <s v="6160|2026-05"/>
    <s v=""/>
    <n v="119667000"/>
    <s v="OK"/>
    <n v="14667000"/>
    <n v="0.13968571428571427"/>
    <x v="1"/>
  </r>
  <r>
    <s v="6160"/>
    <x v="12"/>
    <d v="2026-06-01T00:00:00"/>
    <x v="1"/>
    <x v="5"/>
    <n v="2"/>
    <n v="105000000"/>
    <n v="119812000"/>
    <x v="1"/>
    <x v="0"/>
    <n v="1"/>
    <n v="128395666.66666667"/>
    <n v="0.93314675728931662"/>
    <s v=""/>
    <s v="6160|2026-06"/>
    <s v=""/>
    <n v="119812000"/>
    <s v="OK"/>
    <n v="14812000"/>
    <n v="0.14106666666666667"/>
    <x v="1"/>
  </r>
  <r>
    <s v="6160"/>
    <x v="12"/>
    <d v="2026-07-01T00:00:00"/>
    <x v="1"/>
    <x v="6"/>
    <n v="3"/>
    <n v="105000000"/>
    <n v="117868000"/>
    <x v="1"/>
    <x v="0"/>
    <n v="1"/>
    <n v="128395666.66666667"/>
    <n v="0.91800605939452784"/>
    <s v=""/>
    <s v="6160|2026-07"/>
    <s v=""/>
    <n v="117868000"/>
    <s v="OK"/>
    <n v="12868000"/>
    <n v="0.12255238095238095"/>
    <x v="1"/>
  </r>
  <r>
    <s v="6160"/>
    <x v="12"/>
    <d v="2026-08-01T00:00:00"/>
    <x v="1"/>
    <x v="7"/>
    <n v="3"/>
    <n v="105000000"/>
    <n v="120215000"/>
    <x v="1"/>
    <x v="0"/>
    <n v="1"/>
    <n v="128395666.66666667"/>
    <n v="0.93628549250104487"/>
    <s v=""/>
    <s v="6160|2026-08"/>
    <s v=""/>
    <n v="120215000"/>
    <s v="OK"/>
    <n v="15215000"/>
    <n v="0.1449047619047619"/>
    <x v="1"/>
  </r>
  <r>
    <s v="6190"/>
    <x v="17"/>
    <d v="2026-09-01T00:00:00"/>
    <x v="1"/>
    <x v="8"/>
    <n v="3"/>
    <n v="25000000"/>
    <n v="25969000"/>
    <x v="1"/>
    <x v="3"/>
    <n v="1"/>
    <n v="24819190.476190478"/>
    <n v="1.0463274386371528"/>
    <s v=""/>
    <s v="6190|2026-09"/>
    <s v=""/>
    <n v="25969000"/>
    <s v="OK"/>
    <n v="969000"/>
    <n v="3.8760000000000003E-2"/>
    <x v="0"/>
  </r>
  <r>
    <s v="6170"/>
    <x v="9"/>
    <d v="2025-01-01T00:00:00"/>
    <x v="0"/>
    <x v="0"/>
    <n v="1"/>
    <n v="112000000"/>
    <n v="105573000"/>
    <x v="1"/>
    <x v="1"/>
    <n v="1"/>
    <n v="114062523.80952381"/>
    <n v="0.9255713136446051"/>
    <s v=""/>
    <s v="6170|2025-01"/>
    <s v=""/>
    <n v="105573000"/>
    <s v="OK"/>
    <n v="-6427000"/>
    <n v="-5.7383928571428572E-2"/>
    <x v="0"/>
  </r>
  <r>
    <s v="6170"/>
    <x v="9"/>
    <d v="2025-02-01T00:00:00"/>
    <x v="0"/>
    <x v="1"/>
    <n v="1"/>
    <n v="112000000"/>
    <n v="102038000"/>
    <x v="1"/>
    <x v="1"/>
    <n v="1"/>
    <n v="114062523.80952381"/>
    <n v="0.89457953929194223"/>
    <s v=""/>
    <s v="6170|2025-02"/>
    <s v=""/>
    <n v="102038000"/>
    <s v="OK"/>
    <n v="-9962000"/>
    <n v="-8.8946428571428565E-2"/>
    <x v="0"/>
  </r>
  <r>
    <s v="6170"/>
    <x v="9"/>
    <d v="2025-03-01T00:00:00"/>
    <x v="0"/>
    <x v="2"/>
    <n v="1"/>
    <n v="112000000"/>
    <n v="102483000"/>
    <x v="1"/>
    <x v="1"/>
    <n v="1"/>
    <n v="114062523.80952381"/>
    <n v="0.89848090834058014"/>
    <s v=""/>
    <s v="6170|2025-03"/>
    <s v=""/>
    <n v="102483000"/>
    <s v="OK"/>
    <n v="-9517000"/>
    <n v="-8.4973214285714291E-2"/>
    <x v="0"/>
  </r>
  <r>
    <s v="6170"/>
    <x v="9"/>
    <d v="2025-04-01T00:00:00"/>
    <x v="0"/>
    <x v="3"/>
    <n v="2"/>
    <n v="112000000"/>
    <n v="105167000"/>
    <x v="1"/>
    <x v="1"/>
    <n v="1"/>
    <n v="114062523.80952381"/>
    <n v="0.92201186233281418"/>
    <s v=""/>
    <s v="6170|2025-04"/>
    <s v=""/>
    <n v="105167000"/>
    <s v="OK"/>
    <n v="-6833000"/>
    <n v="-6.1008928571428568E-2"/>
    <x v="0"/>
  </r>
  <r>
    <s v="6170"/>
    <x v="9"/>
    <d v="2025-05-01T00:00:00"/>
    <x v="0"/>
    <x v="4"/>
    <n v="2"/>
    <n v="112000000"/>
    <n v="103530000"/>
    <x v="1"/>
    <x v="1"/>
    <n v="1"/>
    <n v="114062523.80952381"/>
    <n v="0.90766008450670121"/>
    <s v=""/>
    <s v="6170|2025-05"/>
    <s v=""/>
    <n v="103530000"/>
    <s v="OK"/>
    <n v="-8470000"/>
    <n v="-7.5624999999999998E-2"/>
    <x v="0"/>
  </r>
  <r>
    <s v="6170"/>
    <x v="9"/>
    <d v="2025-06-01T00:00:00"/>
    <x v="0"/>
    <x v="5"/>
    <n v="2"/>
    <n v="112000000"/>
    <n v="102425000"/>
    <x v="1"/>
    <x v="1"/>
    <n v="1"/>
    <n v="114062523.80952381"/>
    <n v="0.89797241529603855"/>
    <s v=""/>
    <s v="6170|2025-06"/>
    <s v=""/>
    <n v="102425000"/>
    <s v="OK"/>
    <n v="-9575000"/>
    <n v="-8.549107142857143E-2"/>
    <x v="0"/>
  </r>
  <r>
    <s v="6170"/>
    <x v="9"/>
    <d v="2025-07-01T00:00:00"/>
    <x v="0"/>
    <x v="6"/>
    <n v="3"/>
    <n v="112000000"/>
    <n v="103040000"/>
    <x v="1"/>
    <x v="1"/>
    <n v="1"/>
    <n v="114062523.80952381"/>
    <n v="0.90336419499247078"/>
    <s v=""/>
    <s v="6170|2025-07"/>
    <s v=""/>
    <n v="103040000"/>
    <s v="OK"/>
    <n v="-8960000"/>
    <n v="-0.08"/>
    <x v="0"/>
  </r>
  <r>
    <s v="6170"/>
    <x v="9"/>
    <d v="2025-08-01T00:00:00"/>
    <x v="0"/>
    <x v="7"/>
    <n v="3"/>
    <n v="112000000"/>
    <n v="105151000"/>
    <x v="1"/>
    <x v="1"/>
    <n v="1"/>
    <n v="114062523.80952381"/>
    <n v="0.92187158838949235"/>
    <s v=""/>
    <s v="6170|2025-08"/>
    <s v=""/>
    <n v="105151000"/>
    <s v="OK"/>
    <n v="-6849000"/>
    <n v="-6.1151785714285714E-2"/>
    <x v="0"/>
  </r>
  <r>
    <s v="6170"/>
    <x v="9"/>
    <d v="2025-09-01T00:00:00"/>
    <x v="0"/>
    <x v="8"/>
    <n v="3"/>
    <n v="112000000"/>
    <n v="103209000"/>
    <x v="1"/>
    <x v="1"/>
    <n v="1"/>
    <n v="114062523.80952381"/>
    <n v="0.9048458385188074"/>
    <s v=""/>
    <s v="6170|2025-09"/>
    <s v=""/>
    <n v="103209000"/>
    <s v="OK"/>
    <n v="-8791000"/>
    <n v="-7.8491071428571424E-2"/>
    <x v="0"/>
  </r>
  <r>
    <s v="6170"/>
    <x v="9"/>
    <d v="2025-10-01T00:00:00"/>
    <x v="0"/>
    <x v="9"/>
    <n v="4"/>
    <n v="112000000"/>
    <n v="102623000"/>
    <x v="1"/>
    <x v="1"/>
    <n v="1"/>
    <n v="114062523.80952381"/>
    <n v="0.89970830534464596"/>
    <s v=""/>
    <s v="6170|2025-10"/>
    <s v=""/>
    <n v="102623000"/>
    <s v="OK"/>
    <n v="-9377000"/>
    <n v="-8.372321428571429E-2"/>
    <x v="0"/>
  </r>
  <r>
    <s v="6170"/>
    <x v="9"/>
    <d v="2025-11-01T00:00:00"/>
    <x v="0"/>
    <x v="10"/>
    <n v="4"/>
    <n v="112000000"/>
    <n v="105288000"/>
    <x v="1"/>
    <x v="1"/>
    <n v="1"/>
    <n v="114062523.80952381"/>
    <n v="0.92307268402918541"/>
    <s v=""/>
    <s v="6170|2025-11"/>
    <s v=""/>
    <n v="105288000"/>
    <s v="OK"/>
    <n v="-6712000"/>
    <n v="-5.9928571428571428E-2"/>
    <x v="0"/>
  </r>
  <r>
    <s v="6170"/>
    <x v="9"/>
    <d v="2025-12-01T00:00:00"/>
    <x v="0"/>
    <x v="11"/>
    <n v="4"/>
    <n v="112000000"/>
    <n v="105150000"/>
    <x v="1"/>
    <x v="1"/>
    <n v="1"/>
    <n v="114062523.80952381"/>
    <n v="0.92186282126803476"/>
    <s v=""/>
    <s v="6170|2025-12"/>
    <s v=""/>
    <n v="105150000"/>
    <s v="OK"/>
    <n v="-6850000"/>
    <n v="-6.1160714285714284E-2"/>
    <x v="0"/>
  </r>
  <r>
    <s v="6170"/>
    <x v="9"/>
    <d v="2026-01-01T00:00:00"/>
    <x v="1"/>
    <x v="0"/>
    <n v="1"/>
    <n v="120000000"/>
    <n v="118872000"/>
    <x v="1"/>
    <x v="1"/>
    <n v="1"/>
    <n v="114062523.80952381"/>
    <n v="1.042165261909404"/>
    <s v=""/>
    <s v="6170|2026-01"/>
    <s v=""/>
    <n v="118872000"/>
    <s v="OK"/>
    <n v="-1128000"/>
    <n v="-9.4000000000000004E-3"/>
    <x v="0"/>
  </r>
  <r>
    <s v="6170"/>
    <x v="9"/>
    <d v="2026-02-01T00:00:00"/>
    <x v="1"/>
    <x v="1"/>
    <n v="1"/>
    <n v="120000000"/>
    <n v="121687000"/>
    <x v="1"/>
    <x v="1"/>
    <n v="1"/>
    <n v="114062523.80952381"/>
    <n v="1.0668447088125852"/>
    <s v=""/>
    <s v="6170|2026-02"/>
    <s v=""/>
    <n v="121687000"/>
    <s v="OK"/>
    <n v="1687000"/>
    <n v="1.4058333333333334E-2"/>
    <x v="0"/>
  </r>
  <r>
    <s v="6170"/>
    <x v="9"/>
    <d v="2026-03-01T00:00:00"/>
    <x v="1"/>
    <x v="2"/>
    <n v="1"/>
    <n v="120000000"/>
    <n v="119094000"/>
    <x v="1"/>
    <x v="1"/>
    <n v="1"/>
    <n v="114062523.80952381"/>
    <n v="1.044111562872994"/>
    <s v=""/>
    <s v="6170|2026-03"/>
    <s v=""/>
    <n v="119094000"/>
    <s v="OK"/>
    <n v="-906000"/>
    <n v="-7.5500000000000003E-3"/>
    <x v="0"/>
  </r>
  <r>
    <s v="6170"/>
    <x v="9"/>
    <d v="2026-04-01T00:00:00"/>
    <x v="1"/>
    <x v="3"/>
    <n v="2"/>
    <n v="120000000"/>
    <n v="121629000"/>
    <x v="1"/>
    <x v="1"/>
    <n v="1"/>
    <n v="114062523.80952381"/>
    <n v="1.0663362157680436"/>
    <s v=""/>
    <s v="6170|2026-04"/>
    <s v=""/>
    <n v="121629000"/>
    <s v="OK"/>
    <n v="1629000"/>
    <n v="1.3575E-2"/>
    <x v="0"/>
  </r>
  <r>
    <s v="6170"/>
    <x v="9"/>
    <d v="2026-05-01T00:00:00"/>
    <x v="1"/>
    <x v="4"/>
    <n v="2"/>
    <n v="120000000"/>
    <n v="119528000"/>
    <x v="1"/>
    <x v="1"/>
    <n v="1"/>
    <n v="114062523.80952381"/>
    <n v="1.0479164935855982"/>
    <s v=""/>
    <s v="6170|2026-05"/>
    <s v=""/>
    <n v="119528000"/>
    <s v="OK"/>
    <n v="-472000"/>
    <n v="-3.933333333333333E-3"/>
    <x v="0"/>
  </r>
  <r>
    <s v="6170"/>
    <x v="9"/>
    <d v="2026-06-01T00:00:00"/>
    <x v="1"/>
    <x v="5"/>
    <n v="2"/>
    <n v="120000000"/>
    <n v="119068000"/>
    <x v="1"/>
    <x v="1"/>
    <n v="1"/>
    <n v="114062523.80952381"/>
    <n v="1.0438836177150961"/>
    <s v=""/>
    <s v="6170|2026-06"/>
    <s v=""/>
    <n v="119068000"/>
    <s v="OK"/>
    <n v="-932000"/>
    <n v="-7.7666666666666665E-3"/>
    <x v="0"/>
  </r>
  <r>
    <s v="6170"/>
    <x v="9"/>
    <d v="2026-07-01T00:00:00"/>
    <x v="1"/>
    <x v="6"/>
    <n v="3"/>
    <n v="120000000"/>
    <n v="136881000"/>
    <x v="1"/>
    <x v="1"/>
    <n v="1"/>
    <n v="114062523.80952381"/>
    <n v="1.2000523522395612"/>
    <s v=""/>
    <s v="6170|2026-07"/>
    <s v=""/>
    <n v="136881000"/>
    <s v="OK"/>
    <n v="16881000"/>
    <n v="0.14067499999999999"/>
    <x v="1"/>
  </r>
  <r>
    <s v="6170"/>
    <x v="9"/>
    <d v="2026-08-01T00:00:00"/>
    <x v="1"/>
    <x v="7"/>
    <n v="3"/>
    <n v="120000000"/>
    <n v="143075000"/>
    <x v="1"/>
    <x v="1"/>
    <n v="1"/>
    <n v="114062523.80952381"/>
    <n v="1.2543559025480178"/>
    <s v=""/>
    <s v="6170|2026-08"/>
    <s v=""/>
    <n v="143075000"/>
    <s v="OK"/>
    <n v="23075000"/>
    <n v="0.19229166666666667"/>
    <x v="1"/>
  </r>
  <r>
    <s v="6220"/>
    <x v="18"/>
    <d v="2026-09-01T00:00:00"/>
    <x v="1"/>
    <x v="8"/>
    <n v="3"/>
    <n v="25000000"/>
    <n v="25140000"/>
    <x v="1"/>
    <x v="4"/>
    <n v="1"/>
    <n v="32088285.714285713"/>
    <n v="0.78346348021975087"/>
    <s v=""/>
    <s v="6220|2026-09"/>
    <s v=""/>
    <n v="25140000"/>
    <s v="OK"/>
    <n v="140000"/>
    <n v="5.5999999999999999E-3"/>
    <x v="0"/>
  </r>
  <r>
    <s v="6180"/>
    <x v="11"/>
    <d v="2025-01-01T00:00:00"/>
    <x v="0"/>
    <x v="0"/>
    <n v="1"/>
    <n v="85000000"/>
    <n v="83629000"/>
    <x v="1"/>
    <x v="0"/>
    <n v="1"/>
    <n v="85720571.428571433"/>
    <n v="0.97560012265767171"/>
    <s v=""/>
    <s v="6180|2025-01"/>
    <s v=""/>
    <n v="83629000"/>
    <s v="OK"/>
    <n v="-1371000"/>
    <n v="-1.6129411764705882E-2"/>
    <x v="0"/>
  </r>
  <r>
    <s v="6180"/>
    <x v="11"/>
    <d v="2025-02-01T00:00:00"/>
    <x v="0"/>
    <x v="1"/>
    <n v="1"/>
    <n v="85000000"/>
    <n v="82108000"/>
    <x v="1"/>
    <x v="0"/>
    <n v="1"/>
    <n v="85720571.428571433"/>
    <n v="0.95785642386225001"/>
    <s v=""/>
    <s v="6180|2025-02"/>
    <s v=""/>
    <n v="82108000"/>
    <s v="OK"/>
    <n v="-2892000"/>
    <n v="-3.4023529411764702E-2"/>
    <x v="0"/>
  </r>
  <r>
    <s v="6180"/>
    <x v="11"/>
    <d v="2025-03-01T00:00:00"/>
    <x v="0"/>
    <x v="2"/>
    <n v="1"/>
    <n v="85000000"/>
    <n v="81522000"/>
    <x v="1"/>
    <x v="0"/>
    <n v="1"/>
    <n v="85720571.428571433"/>
    <n v="0.95102025851437555"/>
    <s v=""/>
    <s v="6180|2025-03"/>
    <s v=""/>
    <n v="81522000"/>
    <s v="OK"/>
    <n v="-3478000"/>
    <n v="-4.0917647058823531E-2"/>
    <x v="0"/>
  </r>
  <r>
    <s v="6180"/>
    <x v="11"/>
    <d v="2025-04-01T00:00:00"/>
    <x v="0"/>
    <x v="3"/>
    <n v="2"/>
    <n v="85000000"/>
    <n v="83375000"/>
    <x v="1"/>
    <x v="0"/>
    <n v="1"/>
    <n v="85720571.428571433"/>
    <n v="0.97263700661951447"/>
    <s v=""/>
    <s v="6180|2025-04"/>
    <s v=""/>
    <n v="83375000"/>
    <s v="OK"/>
    <n v="-1625000"/>
    <n v="-1.9117647058823531E-2"/>
    <x v="0"/>
  </r>
  <r>
    <s v="6180"/>
    <x v="11"/>
    <d v="2025-05-01T00:00:00"/>
    <x v="0"/>
    <x v="4"/>
    <n v="2"/>
    <n v="85000000"/>
    <n v="83609000"/>
    <x v="1"/>
    <x v="0"/>
    <n v="1"/>
    <n v="85720571.428571433"/>
    <n v="0.97536680643419482"/>
    <s v=""/>
    <s v="6180|2025-05"/>
    <s v=""/>
    <n v="83609000"/>
    <s v="OK"/>
    <n v="-1391000"/>
    <n v="-1.6364705882352941E-2"/>
    <x v="0"/>
  </r>
  <r>
    <s v="6180"/>
    <x v="11"/>
    <d v="2025-06-01T00:00:00"/>
    <x v="0"/>
    <x v="5"/>
    <n v="2"/>
    <n v="85000000"/>
    <n v="83381000"/>
    <x v="1"/>
    <x v="0"/>
    <n v="1"/>
    <n v="85720571.428571433"/>
    <n v="0.97270700148655764"/>
    <s v=""/>
    <s v="6180|2025-06"/>
    <s v=""/>
    <n v="83381000"/>
    <s v="OK"/>
    <n v="-1619000"/>
    <n v="-1.9047058823529413E-2"/>
    <x v="0"/>
  </r>
  <r>
    <s v="6180"/>
    <x v="11"/>
    <d v="2025-07-01T00:00:00"/>
    <x v="0"/>
    <x v="6"/>
    <n v="3"/>
    <n v="85000000"/>
    <n v="81796000"/>
    <x v="1"/>
    <x v="0"/>
    <n v="1"/>
    <n v="85720571.428571433"/>
    <n v="0.95421669077600968"/>
    <s v=""/>
    <s v="6180|2025-07"/>
    <s v=""/>
    <n v="81796000"/>
    <s v="OK"/>
    <n v="-3204000"/>
    <n v="-3.7694117647058822E-2"/>
    <x v="0"/>
  </r>
  <r>
    <s v="6180"/>
    <x v="11"/>
    <d v="2025-08-01T00:00:00"/>
    <x v="0"/>
    <x v="7"/>
    <n v="3"/>
    <n v="85000000"/>
    <n v="80909000"/>
    <x v="1"/>
    <x v="0"/>
    <n v="1"/>
    <n v="85720571.428571433"/>
    <n v="0.94386911626480718"/>
    <s v=""/>
    <s v="6180|2025-08"/>
    <s v=""/>
    <n v="80909000"/>
    <s v="OK"/>
    <n v="-4091000"/>
    <n v="-4.8129411764705879E-2"/>
    <x v="0"/>
  </r>
  <r>
    <s v="6180"/>
    <x v="11"/>
    <d v="2025-09-01T00:00:00"/>
    <x v="0"/>
    <x v="8"/>
    <n v="3"/>
    <n v="85000000"/>
    <n v="81737000"/>
    <x v="1"/>
    <x v="0"/>
    <n v="1"/>
    <n v="85720571.428571433"/>
    <n v="0.95352840791675275"/>
    <s v=""/>
    <s v="6180|2025-09"/>
    <s v=""/>
    <n v="81737000"/>
    <s v="OK"/>
    <n v="-3263000"/>
    <n v="-3.8388235294117647E-2"/>
    <x v="0"/>
  </r>
  <r>
    <s v="6180"/>
    <x v="11"/>
    <d v="2025-10-01T00:00:00"/>
    <x v="0"/>
    <x v="9"/>
    <n v="4"/>
    <n v="85000000"/>
    <n v="81823000"/>
    <x v="1"/>
    <x v="0"/>
    <n v="1"/>
    <n v="85720571.428571433"/>
    <n v="0.95453166767770359"/>
    <s v=""/>
    <s v="6180|2025-10"/>
    <s v=""/>
    <n v="81823000"/>
    <s v="OK"/>
    <n v="-3177000"/>
    <n v="-3.7376470588235296E-2"/>
    <x v="0"/>
  </r>
  <r>
    <s v="6180"/>
    <x v="11"/>
    <d v="2025-11-01T00:00:00"/>
    <x v="0"/>
    <x v="10"/>
    <n v="4"/>
    <n v="85000000"/>
    <n v="81038000"/>
    <x v="1"/>
    <x v="0"/>
    <n v="1"/>
    <n v="85720571.428571433"/>
    <n v="0.94537400590623355"/>
    <s v=""/>
    <s v="6180|2025-11"/>
    <s v=""/>
    <n v="81038000"/>
    <s v="OK"/>
    <n v="-3962000"/>
    <n v="-4.6611764705882353E-2"/>
    <x v="0"/>
  </r>
  <r>
    <s v="6180"/>
    <x v="11"/>
    <d v="2025-12-01T00:00:00"/>
    <x v="0"/>
    <x v="11"/>
    <n v="4"/>
    <n v="85000000"/>
    <n v="81146000"/>
    <x v="1"/>
    <x v="0"/>
    <n v="1"/>
    <n v="85720571.428571433"/>
    <n v="0.94663391351300896"/>
    <s v=""/>
    <s v="6180|2025-12"/>
    <s v=""/>
    <n v="81146000"/>
    <s v="OK"/>
    <n v="-3854000"/>
    <n v="-4.5341176470588232E-2"/>
    <x v="0"/>
  </r>
  <r>
    <s v="6180"/>
    <x v="11"/>
    <d v="2026-01-01T00:00:00"/>
    <x v="1"/>
    <x v="0"/>
    <n v="1"/>
    <n v="85000000"/>
    <n v="85331000"/>
    <x v="1"/>
    <x v="0"/>
    <n v="1"/>
    <n v="85720571.428571433"/>
    <n v="0.99545533327555979"/>
    <s v=""/>
    <s v="6180|2026-01"/>
    <s v=""/>
    <n v="85331000"/>
    <s v="OK"/>
    <n v="331000"/>
    <n v="3.8941176470588235E-3"/>
    <x v="0"/>
  </r>
  <r>
    <s v="6180"/>
    <x v="11"/>
    <d v="2026-02-01T00:00:00"/>
    <x v="1"/>
    <x v="1"/>
    <n v="1"/>
    <n v="85000000"/>
    <n v="86335000"/>
    <x v="1"/>
    <x v="0"/>
    <n v="1"/>
    <n v="85720571.428571433"/>
    <n v="1.0071678076941024"/>
    <s v=""/>
    <s v="6180|2026-02"/>
    <s v=""/>
    <n v="86335000"/>
    <s v="OK"/>
    <n v="1335000"/>
    <n v="1.5705882352941177E-2"/>
    <x v="0"/>
  </r>
  <r>
    <s v="6180"/>
    <x v="11"/>
    <d v="2026-03-01T00:00:00"/>
    <x v="1"/>
    <x v="2"/>
    <n v="1"/>
    <n v="85000000"/>
    <n v="87134000"/>
    <x v="1"/>
    <x v="0"/>
    <n v="1"/>
    <n v="85720571.428571433"/>
    <n v="1.0164887908220064"/>
    <s v=""/>
    <s v="6180|2026-03"/>
    <s v=""/>
    <n v="87134000"/>
    <s v="OK"/>
    <n v="2134000"/>
    <n v="2.5105882352941176E-2"/>
    <x v="0"/>
  </r>
  <r>
    <s v="6180"/>
    <x v="11"/>
    <d v="2026-04-01T00:00:00"/>
    <x v="1"/>
    <x v="3"/>
    <n v="2"/>
    <n v="85000000"/>
    <n v="85442000"/>
    <x v="1"/>
    <x v="0"/>
    <n v="1"/>
    <n v="85720571.428571433"/>
    <n v="0.99675023831585674"/>
    <s v=""/>
    <s v="6180|2026-04"/>
    <s v=""/>
    <n v="85442000"/>
    <s v="OK"/>
    <n v="442000"/>
    <n v="5.1999999999999998E-3"/>
    <x v="0"/>
  </r>
  <r>
    <s v="6180"/>
    <x v="11"/>
    <d v="2026-05-01T00:00:00"/>
    <x v="1"/>
    <x v="4"/>
    <n v="2"/>
    <n v="85000000"/>
    <n v="86583000"/>
    <x v="1"/>
    <x v="0"/>
    <n v="1"/>
    <n v="85720571.428571433"/>
    <n v="1.0100609288652165"/>
    <s v=""/>
    <s v="6180|2026-05"/>
    <s v=""/>
    <n v="86583000"/>
    <s v="OK"/>
    <n v="1583000"/>
    <n v="1.8623529411764705E-2"/>
    <x v="0"/>
  </r>
  <r>
    <s v="6180"/>
    <x v="11"/>
    <d v="2026-06-01T00:00:00"/>
    <x v="1"/>
    <x v="5"/>
    <n v="2"/>
    <n v="85000000"/>
    <n v="86528000"/>
    <x v="1"/>
    <x v="0"/>
    <n v="1"/>
    <n v="85720571.428571433"/>
    <n v="1.0094193092506549"/>
    <s v=""/>
    <s v="6180|2026-06"/>
    <s v=""/>
    <n v="86528000"/>
    <s v="OK"/>
    <n v="1528000"/>
    <n v="1.7976470588235295E-2"/>
    <x v="0"/>
  </r>
  <r>
    <s v="6180"/>
    <x v="11"/>
    <d v="2026-07-01T00:00:00"/>
    <x v="1"/>
    <x v="6"/>
    <n v="3"/>
    <n v="85000000"/>
    <n v="96244000"/>
    <x v="1"/>
    <x v="0"/>
    <n v="1"/>
    <n v="85720571.428571433"/>
    <n v="1.1227643306157549"/>
    <s v=""/>
    <s v="6180|2026-07"/>
    <s v=""/>
    <n v="96244000"/>
    <s v="OK"/>
    <n v="11244000"/>
    <n v="0.13228235294117646"/>
    <x v="1"/>
  </r>
  <r>
    <s v="6180"/>
    <x v="11"/>
    <d v="2026-08-01T00:00:00"/>
    <x v="1"/>
    <x v="7"/>
    <n v="3"/>
    <n v="85000000"/>
    <n v="98875000"/>
    <x v="1"/>
    <x v="0"/>
    <n v="1"/>
    <n v="85720571.428571433"/>
    <n v="1.1534570798141468"/>
    <s v=""/>
    <s v="6180|2026-08"/>
    <s v=""/>
    <n v="98875000"/>
    <s v="OK"/>
    <n v="13875000"/>
    <n v="0.16323529411764706"/>
    <x v="1"/>
  </r>
  <r>
    <s v="6210"/>
    <x v="19"/>
    <d v="2026-09-01T00:00:00"/>
    <x v="1"/>
    <x v="8"/>
    <n v="3"/>
    <n v="60000000"/>
    <n v="60000000"/>
    <x v="1"/>
    <x v="4"/>
    <n v="1"/>
    <n v="60000000"/>
    <n v="1"/>
    <s v=""/>
    <s v="6210|2026-09"/>
    <s v=""/>
    <n v="60000000"/>
    <s v="OK"/>
    <n v="0"/>
    <n v="0"/>
    <x v="0"/>
  </r>
  <r>
    <s v="6190"/>
    <x v="17"/>
    <d v="2025-01-01T00:00:00"/>
    <x v="0"/>
    <x v="0"/>
    <n v="1"/>
    <n v="25000000"/>
    <n v="23869000"/>
    <x v="1"/>
    <x v="3"/>
    <n v="1"/>
    <n v="24819190.476190478"/>
    <n v="0.96171549281182178"/>
    <s v=""/>
    <s v="6190|2025-01"/>
    <s v=""/>
    <n v="23869000"/>
    <s v="OK"/>
    <n v="-1131000"/>
    <n v="-4.5240000000000002E-2"/>
    <x v="0"/>
  </r>
  <r>
    <s v="6190"/>
    <x v="17"/>
    <d v="2025-02-01T00:00:00"/>
    <x v="0"/>
    <x v="1"/>
    <n v="1"/>
    <n v="25000000"/>
    <n v="25838000"/>
    <x v="1"/>
    <x v="3"/>
    <n v="1"/>
    <n v="24819190.476190478"/>
    <n v="1.041049264873763"/>
    <s v=""/>
    <s v="6190|2025-02"/>
    <s v=""/>
    <n v="25838000"/>
    <s v="OK"/>
    <n v="838000"/>
    <n v="3.3520000000000001E-2"/>
    <x v="0"/>
  </r>
  <r>
    <s v="6190"/>
    <x v="17"/>
    <d v="2025-03-01T00:00:00"/>
    <x v="0"/>
    <x v="2"/>
    <n v="1"/>
    <n v="25000000"/>
    <n v="23189000"/>
    <x v="1"/>
    <x v="3"/>
    <n v="1"/>
    <n v="24819190.476190478"/>
    <n v="0.93431733892552415"/>
    <s v=""/>
    <s v="6190|2025-03"/>
    <s v=""/>
    <n v="23189000"/>
    <s v="OK"/>
    <n v="-1811000"/>
    <n v="-7.2440000000000004E-2"/>
    <x v="0"/>
  </r>
  <r>
    <s v="6190"/>
    <x v="17"/>
    <d v="2025-04-01T00:00:00"/>
    <x v="0"/>
    <x v="3"/>
    <n v="2"/>
    <n v="25000000"/>
    <n v="23834000"/>
    <x v="1"/>
    <x v="3"/>
    <n v="1"/>
    <n v="24819190.476190478"/>
    <n v="0.96030529371473294"/>
    <s v=""/>
    <s v="6190|2025-04"/>
    <s v=""/>
    <n v="23834000"/>
    <s v="OK"/>
    <n v="-1166000"/>
    <n v="-4.6640000000000001E-2"/>
    <x v="0"/>
  </r>
  <r>
    <s v="6190"/>
    <x v="17"/>
    <d v="2025-05-01T00:00:00"/>
    <x v="0"/>
    <x v="4"/>
    <n v="2"/>
    <n v="25000000"/>
    <n v="25332000"/>
    <x v="1"/>
    <x v="3"/>
    <n v="1"/>
    <n v="24819190.476190478"/>
    <n v="1.0206618150701359"/>
    <s v=""/>
    <s v="6190|2025-05"/>
    <s v=""/>
    <n v="25332000"/>
    <s v="OK"/>
    <n v="332000"/>
    <n v="1.328E-2"/>
    <x v="0"/>
  </r>
  <r>
    <s v="6190"/>
    <x v="17"/>
    <d v="2025-06-01T00:00:00"/>
    <x v="0"/>
    <x v="5"/>
    <n v="2"/>
    <n v="25000000"/>
    <n v="23808000"/>
    <x v="1"/>
    <x v="3"/>
    <n v="1"/>
    <n v="24819190.476190478"/>
    <n v="0.95925771724260978"/>
    <s v=""/>
    <s v="6190|2025-06"/>
    <s v=""/>
    <n v="23808000"/>
    <s v="OK"/>
    <n v="-1192000"/>
    <n v="-4.768E-2"/>
    <x v="0"/>
  </r>
  <r>
    <s v="6190"/>
    <x v="17"/>
    <d v="2025-07-01T00:00:00"/>
    <x v="0"/>
    <x v="6"/>
    <n v="3"/>
    <n v="25000000"/>
    <n v="23633000"/>
    <x v="1"/>
    <x v="3"/>
    <n v="1"/>
    <n v="24819190.476190478"/>
    <n v="0.95220672175716559"/>
    <s v=""/>
    <s v="6190|2025-07"/>
    <s v=""/>
    <n v="23633000"/>
    <s v="OK"/>
    <n v="-1367000"/>
    <n v="-5.4679999999999999E-2"/>
    <x v="0"/>
  </r>
  <r>
    <s v="6190"/>
    <x v="17"/>
    <d v="2025-08-01T00:00:00"/>
    <x v="0"/>
    <x v="7"/>
    <n v="3"/>
    <n v="25000000"/>
    <n v="24417000"/>
    <x v="1"/>
    <x v="3"/>
    <n v="1"/>
    <n v="24819190.476190478"/>
    <n v="0.98379518153195578"/>
    <s v=""/>
    <s v="6190|2025-08"/>
    <s v=""/>
    <n v="24417000"/>
    <s v="OK"/>
    <n v="-583000"/>
    <n v="-2.332E-2"/>
    <x v="0"/>
  </r>
  <r>
    <s v="6190"/>
    <x v="17"/>
    <d v="2025-09-01T00:00:00"/>
    <x v="0"/>
    <x v="8"/>
    <n v="3"/>
    <n v="25000000"/>
    <n v="24297000"/>
    <x v="1"/>
    <x v="3"/>
    <n v="1"/>
    <n v="24819190.476190478"/>
    <n v="0.97896021319907978"/>
    <s v=""/>
    <s v="6190|2025-09"/>
    <s v=""/>
    <n v="24297000"/>
    <s v="OK"/>
    <n v="-703000"/>
    <n v="-2.8119999999999999E-2"/>
    <x v="0"/>
  </r>
  <r>
    <s v="6190"/>
    <x v="17"/>
    <d v="2025-10-01T00:00:00"/>
    <x v="0"/>
    <x v="9"/>
    <n v="4"/>
    <n v="25000000"/>
    <n v="23784000"/>
    <x v="1"/>
    <x v="3"/>
    <n v="1"/>
    <n v="24819190.476190478"/>
    <n v="0.95829072357603462"/>
    <s v=""/>
    <s v="6190|2025-10"/>
    <s v=""/>
    <n v="23784000"/>
    <s v="OK"/>
    <n v="-1216000"/>
    <n v="-4.8640000000000003E-2"/>
    <x v="0"/>
  </r>
  <r>
    <s v="6190"/>
    <x v="17"/>
    <d v="2025-11-01T00:00:00"/>
    <x v="0"/>
    <x v="10"/>
    <n v="4"/>
    <n v="25000000"/>
    <n v="25274000"/>
    <x v="1"/>
    <x v="3"/>
    <n v="1"/>
    <n v="24819190.476190478"/>
    <n v="1.0183249137092456"/>
    <s v=""/>
    <s v="6190|2025-11"/>
    <s v=""/>
    <n v="25274000"/>
    <s v="OK"/>
    <n v="274000"/>
    <n v="1.0959999999999999E-2"/>
    <x v="0"/>
  </r>
  <r>
    <s v="6190"/>
    <x v="17"/>
    <d v="2025-12-01T00:00:00"/>
    <x v="0"/>
    <x v="11"/>
    <n v="4"/>
    <n v="25000000"/>
    <n v="23713000"/>
    <x v="1"/>
    <x v="3"/>
    <n v="1"/>
    <n v="24819190.476190478"/>
    <n v="0.95543003397908299"/>
    <s v=""/>
    <s v="6190|2025-12"/>
    <s v=""/>
    <n v="23713000"/>
    <s v="OK"/>
    <n v="-1287000"/>
    <n v="-5.1479999999999998E-2"/>
    <x v="0"/>
  </r>
  <r>
    <s v="6190"/>
    <x v="17"/>
    <d v="2026-01-01T00:00:00"/>
    <x v="1"/>
    <x v="0"/>
    <n v="1"/>
    <n v="25000000"/>
    <n v="25856000"/>
    <x v="1"/>
    <x v="3"/>
    <n v="1"/>
    <n v="24819190.476190478"/>
    <n v="1.0417745101236946"/>
    <s v=""/>
    <s v="6190|2026-01"/>
    <s v=""/>
    <n v="25856000"/>
    <s v="OK"/>
    <n v="856000"/>
    <n v="3.424E-2"/>
    <x v="0"/>
  </r>
  <r>
    <s v="6190"/>
    <x v="17"/>
    <d v="2026-02-01T00:00:00"/>
    <x v="1"/>
    <x v="1"/>
    <n v="1"/>
    <n v="25000000"/>
    <n v="24052000"/>
    <x v="1"/>
    <x v="3"/>
    <n v="1"/>
    <n v="24819190.476190478"/>
    <n v="0.9690888195194578"/>
    <s v=""/>
    <s v="6190|2026-02"/>
    <s v=""/>
    <n v="24052000"/>
    <s v="OK"/>
    <n v="-948000"/>
    <n v="-3.7920000000000002E-2"/>
    <x v="0"/>
  </r>
  <r>
    <s v="6190"/>
    <x v="17"/>
    <d v="2026-03-01T00:00:00"/>
    <x v="1"/>
    <x v="2"/>
    <n v="1"/>
    <n v="25000000"/>
    <n v="24697000"/>
    <x v="1"/>
    <x v="3"/>
    <n v="1"/>
    <n v="24819190.476190478"/>
    <n v="0.99507677430866659"/>
    <s v=""/>
    <s v="6190|2026-03"/>
    <s v=""/>
    <n v="24697000"/>
    <s v="OK"/>
    <n v="-303000"/>
    <n v="-1.2120000000000001E-2"/>
    <x v="0"/>
  </r>
  <r>
    <s v="6190"/>
    <x v="17"/>
    <d v="2026-04-01T00:00:00"/>
    <x v="1"/>
    <x v="3"/>
    <n v="2"/>
    <n v="25000000"/>
    <n v="23339000"/>
    <x v="1"/>
    <x v="3"/>
    <n v="1"/>
    <n v="24819190.476190478"/>
    <n v="0.94036104934161924"/>
    <s v=""/>
    <s v="6190|2026-04"/>
    <s v=""/>
    <n v="23339000"/>
    <s v="OK"/>
    <n v="-1661000"/>
    <n v="-6.6439999999999999E-2"/>
    <x v="0"/>
  </r>
  <r>
    <s v="6190"/>
    <x v="17"/>
    <d v="2026-05-01T00:00:00"/>
    <x v="1"/>
    <x v="4"/>
    <n v="2"/>
    <n v="25000000"/>
    <n v="24727000"/>
    <x v="1"/>
    <x v="3"/>
    <n v="1"/>
    <n v="24819190.476190478"/>
    <n v="0.99628551639188567"/>
    <s v=""/>
    <s v="6190|2026-05"/>
    <s v=""/>
    <n v="24727000"/>
    <s v="OK"/>
    <n v="-273000"/>
    <n v="-1.0919999999999999E-2"/>
    <x v="0"/>
  </r>
  <r>
    <s v="6190"/>
    <x v="17"/>
    <d v="2026-06-01T00:00:00"/>
    <x v="1"/>
    <x v="5"/>
    <n v="2"/>
    <n v="25000000"/>
    <n v="23735000"/>
    <x v="1"/>
    <x v="3"/>
    <n v="1"/>
    <n v="24819190.476190478"/>
    <n v="0.95631644484011025"/>
    <s v=""/>
    <s v="6190|2026-06"/>
    <s v=""/>
    <n v="23735000"/>
    <s v="OK"/>
    <n v="-1265000"/>
    <n v="-5.0599999999999999E-2"/>
    <x v="0"/>
  </r>
  <r>
    <s v="6190"/>
    <x v="17"/>
    <d v="2026-07-01T00:00:00"/>
    <x v="1"/>
    <x v="6"/>
    <n v="3"/>
    <n v="25000000"/>
    <n v="32102000"/>
    <x v="1"/>
    <x v="3"/>
    <n v="1"/>
    <n v="24819190.476190478"/>
    <n v="1.2934346118498934"/>
    <s v=""/>
    <s v="6190|2026-07"/>
    <s v=""/>
    <n v="32102000"/>
    <s v="OK"/>
    <n v="7102000"/>
    <n v="0.28408"/>
    <x v="0"/>
  </r>
  <r>
    <s v="6190"/>
    <x v="17"/>
    <d v="2026-08-01T00:00:00"/>
    <x v="1"/>
    <x v="7"/>
    <n v="3"/>
    <n v="25000000"/>
    <n v="25738000"/>
    <x v="1"/>
    <x v="3"/>
    <n v="1"/>
    <n v="24819190.476190478"/>
    <n v="1.0370201245963664"/>
    <s v=""/>
    <s v="6190|2026-08"/>
    <s v=""/>
    <n v="25738000"/>
    <s v="OK"/>
    <n v="738000"/>
    <n v="2.9520000000000001E-2"/>
    <x v="0"/>
  </r>
  <r>
    <s v="6110"/>
    <x v="10"/>
    <d v="2026-09-01T00:00:00"/>
    <x v="1"/>
    <x v="8"/>
    <n v="3"/>
    <n v="371000000"/>
    <n v="370810000"/>
    <x v="1"/>
    <x v="1"/>
    <n v="1"/>
    <n v="357680238.09523809"/>
    <n v="1.0367080998790488"/>
    <s v=""/>
    <s v="6110|2026-09"/>
    <s v=""/>
    <n v="370810000"/>
    <s v="OK"/>
    <n v="-190000"/>
    <n v="-5.1212938005390832E-4"/>
    <x v="0"/>
  </r>
  <r>
    <s v="6200"/>
    <x v="4"/>
    <d v="2025-01-01T00:00:00"/>
    <x v="0"/>
    <x v="0"/>
    <n v="1"/>
    <n v="30000000"/>
    <n v="31747000"/>
    <x v="1"/>
    <x v="3"/>
    <n v="1"/>
    <n v="33766619.047619045"/>
    <n v="0.94018888758833397"/>
    <s v=""/>
    <s v="6200|2025-01"/>
    <s v=""/>
    <n v="31747000"/>
    <s v="OK"/>
    <n v="1747000"/>
    <n v="5.8233333333333331E-2"/>
    <x v="0"/>
  </r>
  <r>
    <s v="6200"/>
    <x v="4"/>
    <d v="2025-02-01T00:00:00"/>
    <x v="0"/>
    <x v="1"/>
    <n v="1"/>
    <n v="30000000"/>
    <n v="27277000"/>
    <x v="1"/>
    <x v="3"/>
    <n v="1"/>
    <n v="33766619.047619045"/>
    <n v="0.80780962883885055"/>
    <s v=""/>
    <s v="6200|2025-02"/>
    <s v=""/>
    <n v="27277000"/>
    <s v="OK"/>
    <n v="-2723000"/>
    <n v="-9.0766666666666662E-2"/>
    <x v="0"/>
  </r>
  <r>
    <s v="6200"/>
    <x v="4"/>
    <d v="2025-03-01T00:00:00"/>
    <x v="0"/>
    <x v="2"/>
    <n v="1"/>
    <n v="30000000"/>
    <n v="29970000"/>
    <x v="1"/>
    <x v="3"/>
    <n v="1"/>
    <n v="33766619.047619045"/>
    <n v="0.8875629496022418"/>
    <s v=""/>
    <s v="6200|2025-03"/>
    <s v=""/>
    <n v="29970000"/>
    <s v="OK"/>
    <n v="-30000"/>
    <n v="-1E-3"/>
    <x v="0"/>
  </r>
  <r>
    <s v="6200"/>
    <x v="4"/>
    <d v="2025-04-01T00:00:00"/>
    <x v="0"/>
    <x v="3"/>
    <n v="2"/>
    <n v="30000000"/>
    <n v="26925000"/>
    <x v="1"/>
    <x v="3"/>
    <n v="1"/>
    <n v="33766619.047619045"/>
    <n v="0.79738513240041242"/>
    <s v=""/>
    <s v="6200|2025-04"/>
    <s v=""/>
    <n v="26925000"/>
    <s v="OK"/>
    <n v="-3075000"/>
    <n v="-0.10249999999999999"/>
    <x v="0"/>
  </r>
  <r>
    <s v="6200"/>
    <x v="4"/>
    <d v="2025-05-01T00:00:00"/>
    <x v="0"/>
    <x v="4"/>
    <n v="2"/>
    <n v="30000000"/>
    <n v="30343000"/>
    <x v="1"/>
    <x v="3"/>
    <n v="1"/>
    <n v="33766619.047619045"/>
    <n v="0.89860936202138209"/>
    <s v=""/>
    <s v="6200|2025-05"/>
    <s v=""/>
    <n v="30343000"/>
    <s v="OK"/>
    <n v="343000"/>
    <n v="1.1433333333333334E-2"/>
    <x v="0"/>
  </r>
  <r>
    <s v="6200"/>
    <x v="4"/>
    <d v="2025-06-01T00:00:00"/>
    <x v="0"/>
    <x v="5"/>
    <n v="2"/>
    <n v="30000000"/>
    <n v="29320000"/>
    <x v="1"/>
    <x v="3"/>
    <n v="1"/>
    <n v="33766619.047619045"/>
    <n v="0.8683131692471715"/>
    <s v=""/>
    <s v="6200|2025-06"/>
    <s v=""/>
    <n v="29320000"/>
    <s v="OK"/>
    <n v="-680000"/>
    <n v="-2.2666666666666668E-2"/>
    <x v="0"/>
  </r>
  <r>
    <s v="6200"/>
    <x v="4"/>
    <d v="2025-07-01T00:00:00"/>
    <x v="0"/>
    <x v="6"/>
    <n v="3"/>
    <n v="30000000"/>
    <n v="29600000"/>
    <x v="1"/>
    <x v="3"/>
    <n v="1"/>
    <n v="33766619.047619045"/>
    <n v="0.87660538232320173"/>
    <s v=""/>
    <s v="6200|2025-07"/>
    <s v=""/>
    <n v="29600000"/>
    <s v="OK"/>
    <n v="-400000"/>
    <n v="-1.3333333333333334E-2"/>
    <x v="0"/>
  </r>
  <r>
    <s v="6200"/>
    <x v="4"/>
    <d v="2025-08-01T00:00:00"/>
    <x v="0"/>
    <x v="7"/>
    <n v="3"/>
    <n v="30000000"/>
    <n v="27413000"/>
    <x v="1"/>
    <x v="3"/>
    <n v="1"/>
    <n v="33766619.047619045"/>
    <n v="0.81183727519006521"/>
    <s v=""/>
    <s v="6200|2025-08"/>
    <s v=""/>
    <n v="27413000"/>
    <s v="OK"/>
    <n v="-2587000"/>
    <n v="-8.6233333333333329E-2"/>
    <x v="0"/>
  </r>
  <r>
    <s v="6200"/>
    <x v="4"/>
    <d v="2025-09-01T00:00:00"/>
    <x v="0"/>
    <x v="8"/>
    <n v="3"/>
    <n v="30000000"/>
    <n v="26885000"/>
    <x v="1"/>
    <x v="3"/>
    <n v="1"/>
    <n v="33766619.047619045"/>
    <n v="0.79620053053240814"/>
    <s v=""/>
    <s v="6200|2025-09"/>
    <s v=""/>
    <n v="26885000"/>
    <s v="OK"/>
    <n v="-3115000"/>
    <n v="-0.10383333333333333"/>
    <x v="0"/>
  </r>
  <r>
    <s v="6200"/>
    <x v="4"/>
    <d v="2025-10-01T00:00:00"/>
    <x v="0"/>
    <x v="9"/>
    <n v="4"/>
    <n v="30000000"/>
    <n v="29875000"/>
    <x v="1"/>
    <x v="3"/>
    <n v="1"/>
    <n v="33766619.047619045"/>
    <n v="0.8847495201657315"/>
    <s v=""/>
    <s v="6200|2025-10"/>
    <s v=""/>
    <n v="29875000"/>
    <s v="OK"/>
    <n v="-125000"/>
    <n v="-4.1666666666666666E-3"/>
    <x v="0"/>
  </r>
  <r>
    <s v="6200"/>
    <x v="4"/>
    <d v="2025-11-01T00:00:00"/>
    <x v="0"/>
    <x v="10"/>
    <n v="4"/>
    <n v="30000000"/>
    <n v="31490000"/>
    <x v="1"/>
    <x v="3"/>
    <n v="1"/>
    <n v="33766619.047619045"/>
    <n v="0.93257782058640626"/>
    <s v=""/>
    <s v="6200|2025-11"/>
    <s v=""/>
    <n v="31490000"/>
    <s v="OK"/>
    <n v="1490000"/>
    <n v="4.9666666666666665E-2"/>
    <x v="0"/>
  </r>
  <r>
    <s v="6200"/>
    <x v="4"/>
    <d v="2025-12-01T00:00:00"/>
    <x v="0"/>
    <x v="11"/>
    <n v="4"/>
    <n v="30000000"/>
    <n v="29169000"/>
    <x v="1"/>
    <x v="3"/>
    <n v="1"/>
    <n v="33766619.047619045"/>
    <n v="0.8638412971954551"/>
    <s v=""/>
    <s v="6200|2025-12"/>
    <s v=""/>
    <n v="29169000"/>
    <s v="OK"/>
    <n v="-831000"/>
    <n v="-2.7699999999999999E-2"/>
    <x v="0"/>
  </r>
  <r>
    <s v="6200"/>
    <x v="4"/>
    <d v="2026-01-01T00:00:00"/>
    <x v="1"/>
    <x v="0"/>
    <n v="1"/>
    <n v="30000000"/>
    <n v="31605000"/>
    <x v="1"/>
    <x v="3"/>
    <n v="1"/>
    <n v="33766619.047619045"/>
    <n v="0.93598355095691865"/>
    <s v=""/>
    <s v="6200|2026-01"/>
    <s v=""/>
    <n v="31605000"/>
    <s v="OK"/>
    <n v="1605000"/>
    <n v="5.3499999999999999E-2"/>
    <x v="0"/>
  </r>
  <r>
    <s v="6200"/>
    <x v="4"/>
    <d v="2026-02-01T00:00:00"/>
    <x v="1"/>
    <x v="1"/>
    <n v="1"/>
    <n v="30000000"/>
    <n v="31038000"/>
    <x v="1"/>
    <x v="3"/>
    <n v="1"/>
    <n v="33766619.047619045"/>
    <n v="0.91919181947795736"/>
    <s v=""/>
    <s v="6200|2026-02"/>
    <s v=""/>
    <n v="31038000"/>
    <s v="OK"/>
    <n v="1038000"/>
    <n v="3.4599999999999999E-2"/>
    <x v="0"/>
  </r>
  <r>
    <s v="6200"/>
    <x v="4"/>
    <d v="2026-03-01T00:00:00"/>
    <x v="1"/>
    <x v="2"/>
    <n v="1"/>
    <n v="30000000"/>
    <n v="25571000"/>
    <x v="1"/>
    <x v="3"/>
    <n v="1"/>
    <n v="33766619.047619045"/>
    <n v="0.75728635916846598"/>
    <s v=""/>
    <s v="6200|2026-03"/>
    <s v=""/>
    <n v="25571000"/>
    <s v="OK"/>
    <n v="-4429000"/>
    <n v="-0.14763333333333334"/>
    <x v="0"/>
  </r>
  <r>
    <s v="6200"/>
    <x v="4"/>
    <d v="2026-04-01T00:00:00"/>
    <x v="1"/>
    <x v="3"/>
    <n v="2"/>
    <n v="30000000"/>
    <n v="32422000"/>
    <x v="1"/>
    <x v="3"/>
    <n v="1"/>
    <n v="33766619.047619045"/>
    <n v="0.96017904411090704"/>
    <s v=""/>
    <s v="6200|2026-04"/>
    <s v=""/>
    <n v="32422000"/>
    <s v="OK"/>
    <n v="2422000"/>
    <n v="8.0733333333333338E-2"/>
    <x v="0"/>
  </r>
  <r>
    <s v="6200"/>
    <x v="4"/>
    <d v="2026-05-01T00:00:00"/>
    <x v="1"/>
    <x v="4"/>
    <n v="2"/>
    <n v="30000000"/>
    <n v="31219000"/>
    <x v="1"/>
    <x v="3"/>
    <n v="1"/>
    <n v="33766619.047619045"/>
    <n v="0.92455214293067689"/>
    <s v=""/>
    <s v="6200|2026-05"/>
    <s v=""/>
    <n v="31219000"/>
    <s v="OK"/>
    <n v="1219000"/>
    <n v="4.0633333333333334E-2"/>
    <x v="0"/>
  </r>
  <r>
    <s v="6200"/>
    <x v="4"/>
    <d v="2026-06-01T00:00:00"/>
    <x v="1"/>
    <x v="5"/>
    <n v="2"/>
    <n v="30000000"/>
    <n v="26133000"/>
    <x v="1"/>
    <x v="3"/>
    <n v="1"/>
    <n v="33766619.047619045"/>
    <n v="0.7739300154139267"/>
    <s v=""/>
    <s v="6200|2026-06"/>
    <s v=""/>
    <n v="26133000"/>
    <s v="OK"/>
    <n v="-3867000"/>
    <n v="-0.12889999999999999"/>
    <x v="0"/>
  </r>
  <r>
    <s v="6200"/>
    <x v="4"/>
    <d v="2026-07-01T00:00:00"/>
    <x v="1"/>
    <x v="6"/>
    <n v="3"/>
    <n v="30000000"/>
    <n v="31105000"/>
    <x v="1"/>
    <x v="3"/>
    <n v="1"/>
    <n v="33766619.047619045"/>
    <n v="0.92117602760686457"/>
    <s v=""/>
    <s v="6200|2026-07"/>
    <s v=""/>
    <n v="31105000"/>
    <s v="OK"/>
    <n v="1105000"/>
    <n v="3.6833333333333336E-2"/>
    <x v="0"/>
  </r>
  <r>
    <s v="6200"/>
    <x v="4"/>
    <d v="2026-08-01T00:00:00"/>
    <x v="1"/>
    <x v="7"/>
    <n v="3"/>
    <n v="30000000"/>
    <n v="25992000"/>
    <x v="1"/>
    <x v="3"/>
    <n v="1"/>
    <n v="33766619.047619045"/>
    <n v="0.76975429382921146"/>
    <s v=""/>
    <s v="6200|2026-08"/>
    <s v=""/>
    <n v="25992000"/>
    <s v="OK"/>
    <n v="-4008000"/>
    <n v="-0.1336"/>
    <x v="0"/>
  </r>
  <r>
    <s v="6150"/>
    <x v="15"/>
    <d v="2026-09-01T00:00:00"/>
    <x v="1"/>
    <x v="8"/>
    <n v="3"/>
    <n v="12000000"/>
    <n v="11078000"/>
    <x v="1"/>
    <x v="0"/>
    <n v="1"/>
    <n v="14885857.142857144"/>
    <n v="0.74419631289526966"/>
    <s v=""/>
    <s v="6150|2026-09"/>
    <s v=""/>
    <n v="11078000"/>
    <s v="OK"/>
    <n v="-922000"/>
    <n v="-7.6833333333333337E-2"/>
    <x v="0"/>
  </r>
  <r>
    <s v="6210"/>
    <x v="19"/>
    <d v="2025-01-01T00:00:00"/>
    <x v="0"/>
    <x v="0"/>
    <n v="1"/>
    <n v="60000000"/>
    <n v="60000000"/>
    <x v="1"/>
    <x v="4"/>
    <n v="1"/>
    <n v="60000000"/>
    <n v="1"/>
    <s v=""/>
    <s v="6210|2025-01"/>
    <s v=""/>
    <n v="60000000"/>
    <s v="OK"/>
    <n v="0"/>
    <n v="0"/>
    <x v="0"/>
  </r>
  <r>
    <s v="6210"/>
    <x v="19"/>
    <d v="2025-02-01T00:00:00"/>
    <x v="0"/>
    <x v="1"/>
    <n v="1"/>
    <n v="60000000"/>
    <n v="60000000"/>
    <x v="1"/>
    <x v="4"/>
    <n v="1"/>
    <n v="60000000"/>
    <n v="1"/>
    <s v=""/>
    <s v="6210|2025-02"/>
    <s v=""/>
    <n v="60000000"/>
    <s v="OK"/>
    <n v="0"/>
    <n v="0"/>
    <x v="0"/>
  </r>
  <r>
    <s v="6210"/>
    <x v="19"/>
    <d v="2025-03-01T00:00:00"/>
    <x v="0"/>
    <x v="2"/>
    <n v="1"/>
    <n v="60000000"/>
    <n v="60000000"/>
    <x v="1"/>
    <x v="4"/>
    <n v="1"/>
    <n v="60000000"/>
    <n v="1"/>
    <s v=""/>
    <s v="6210|2025-03"/>
    <s v=""/>
    <n v="60000000"/>
    <s v="OK"/>
    <n v="0"/>
    <n v="0"/>
    <x v="0"/>
  </r>
  <r>
    <s v="6210"/>
    <x v="19"/>
    <d v="2025-04-01T00:00:00"/>
    <x v="0"/>
    <x v="3"/>
    <n v="2"/>
    <n v="60000000"/>
    <n v="60000000"/>
    <x v="1"/>
    <x v="4"/>
    <n v="1"/>
    <n v="60000000"/>
    <n v="1"/>
    <s v=""/>
    <s v="6210|2025-04"/>
    <s v=""/>
    <n v="60000000"/>
    <s v="OK"/>
    <n v="0"/>
    <n v="0"/>
    <x v="0"/>
  </r>
  <r>
    <s v="6210"/>
    <x v="19"/>
    <d v="2025-05-01T00:00:00"/>
    <x v="0"/>
    <x v="4"/>
    <n v="2"/>
    <n v="60000000"/>
    <n v="60000000"/>
    <x v="1"/>
    <x v="4"/>
    <n v="1"/>
    <n v="60000000"/>
    <n v="1"/>
    <s v=""/>
    <s v="6210|2025-05"/>
    <s v=""/>
    <n v="60000000"/>
    <s v="OK"/>
    <n v="0"/>
    <n v="0"/>
    <x v="0"/>
  </r>
  <r>
    <s v="6210"/>
    <x v="19"/>
    <d v="2025-06-01T00:00:00"/>
    <x v="0"/>
    <x v="5"/>
    <n v="2"/>
    <n v="60000000"/>
    <n v="60000000"/>
    <x v="1"/>
    <x v="4"/>
    <n v="1"/>
    <n v="60000000"/>
    <n v="1"/>
    <s v=""/>
    <s v="6210|2025-06"/>
    <s v=""/>
    <n v="60000000"/>
    <s v="OK"/>
    <n v="0"/>
    <n v="0"/>
    <x v="0"/>
  </r>
  <r>
    <s v="6210"/>
    <x v="19"/>
    <d v="2025-07-01T00:00:00"/>
    <x v="0"/>
    <x v="6"/>
    <n v="3"/>
    <n v="60000000"/>
    <n v="60000000"/>
    <x v="1"/>
    <x v="4"/>
    <n v="1"/>
    <n v="60000000"/>
    <n v="1"/>
    <s v=""/>
    <s v="6210|2025-07"/>
    <s v=""/>
    <n v="60000000"/>
    <s v="OK"/>
    <n v="0"/>
    <n v="0"/>
    <x v="0"/>
  </r>
  <r>
    <s v="6210"/>
    <x v="19"/>
    <d v="2025-08-01T00:00:00"/>
    <x v="0"/>
    <x v="7"/>
    <n v="3"/>
    <n v="60000000"/>
    <n v="60000000"/>
    <x v="1"/>
    <x v="4"/>
    <n v="1"/>
    <n v="60000000"/>
    <n v="1"/>
    <s v=""/>
    <s v="6210|2025-08"/>
    <s v=""/>
    <n v="60000000"/>
    <s v="OK"/>
    <n v="0"/>
    <n v="0"/>
    <x v="0"/>
  </r>
  <r>
    <s v="6210"/>
    <x v="19"/>
    <d v="2025-09-01T00:00:00"/>
    <x v="0"/>
    <x v="8"/>
    <n v="3"/>
    <n v="60000000"/>
    <n v="60000000"/>
    <x v="1"/>
    <x v="4"/>
    <n v="1"/>
    <n v="60000000"/>
    <n v="1"/>
    <s v=""/>
    <s v="6210|2025-09"/>
    <s v=""/>
    <n v="60000000"/>
    <s v="OK"/>
    <n v="0"/>
    <n v="0"/>
    <x v="0"/>
  </r>
  <r>
    <s v="6210"/>
    <x v="19"/>
    <d v="2025-10-01T00:00:00"/>
    <x v="0"/>
    <x v="9"/>
    <n v="4"/>
    <n v="60000000"/>
    <n v="60000000"/>
    <x v="1"/>
    <x v="4"/>
    <n v="1"/>
    <n v="60000000"/>
    <n v="1"/>
    <s v=""/>
    <s v="6210|2025-10"/>
    <s v=""/>
    <n v="60000000"/>
    <s v="OK"/>
    <n v="0"/>
    <n v="0"/>
    <x v="0"/>
  </r>
  <r>
    <s v="6210"/>
    <x v="19"/>
    <d v="2025-11-01T00:00:00"/>
    <x v="0"/>
    <x v="10"/>
    <n v="4"/>
    <n v="60000000"/>
    <n v="60000000"/>
    <x v="1"/>
    <x v="4"/>
    <n v="1"/>
    <n v="60000000"/>
    <n v="1"/>
    <s v=""/>
    <s v="6210|2025-11"/>
    <s v=""/>
    <n v="60000000"/>
    <s v="OK"/>
    <n v="0"/>
    <n v="0"/>
    <x v="0"/>
  </r>
  <r>
    <s v="6210"/>
    <x v="19"/>
    <d v="2025-12-01T00:00:00"/>
    <x v="0"/>
    <x v="11"/>
    <n v="4"/>
    <n v="60000000"/>
    <n v="60000000"/>
    <x v="1"/>
    <x v="4"/>
    <n v="1"/>
    <n v="60000000"/>
    <n v="1"/>
    <s v=""/>
    <s v="6210|2025-12"/>
    <s v=""/>
    <n v="60000000"/>
    <s v="OK"/>
    <n v="0"/>
    <n v="0"/>
    <x v="0"/>
  </r>
  <r>
    <s v="6210"/>
    <x v="19"/>
    <d v="2026-01-01T00:00:00"/>
    <x v="1"/>
    <x v="0"/>
    <n v="1"/>
    <n v="60000000"/>
    <n v="60000000"/>
    <x v="1"/>
    <x v="4"/>
    <n v="1"/>
    <n v="60000000"/>
    <n v="1"/>
    <s v=""/>
    <s v="6210|2026-01"/>
    <s v=""/>
    <n v="60000000"/>
    <s v="OK"/>
    <n v="0"/>
    <n v="0"/>
    <x v="0"/>
  </r>
  <r>
    <s v="6210"/>
    <x v="19"/>
    <d v="2026-02-01T00:00:00"/>
    <x v="1"/>
    <x v="1"/>
    <n v="1"/>
    <n v="60000000"/>
    <n v="60000000"/>
    <x v="1"/>
    <x v="4"/>
    <n v="1"/>
    <n v="60000000"/>
    <n v="1"/>
    <s v=""/>
    <s v="6210|2026-02"/>
    <s v=""/>
    <n v="60000000"/>
    <s v="OK"/>
    <n v="0"/>
    <n v="0"/>
    <x v="0"/>
  </r>
  <r>
    <s v="6210"/>
    <x v="19"/>
    <d v="2026-03-01T00:00:00"/>
    <x v="1"/>
    <x v="2"/>
    <n v="1"/>
    <n v="60000000"/>
    <n v="60000000"/>
    <x v="1"/>
    <x v="4"/>
    <n v="1"/>
    <n v="60000000"/>
    <n v="1"/>
    <s v=""/>
    <s v="6210|2026-03"/>
    <s v=""/>
    <n v="60000000"/>
    <s v="OK"/>
    <n v="0"/>
    <n v="0"/>
    <x v="0"/>
  </r>
  <r>
    <s v="6210"/>
    <x v="19"/>
    <d v="2026-04-01T00:00:00"/>
    <x v="1"/>
    <x v="3"/>
    <n v="2"/>
    <n v="60000000"/>
    <n v="60000000"/>
    <x v="1"/>
    <x v="4"/>
    <n v="1"/>
    <n v="60000000"/>
    <n v="1"/>
    <s v=""/>
    <s v="6210|2026-04"/>
    <s v=""/>
    <n v="60000000"/>
    <s v="OK"/>
    <n v="0"/>
    <n v="0"/>
    <x v="0"/>
  </r>
  <r>
    <s v="6210"/>
    <x v="19"/>
    <d v="2026-05-01T00:00:00"/>
    <x v="1"/>
    <x v="4"/>
    <n v="2"/>
    <n v="60000000"/>
    <n v="60000000"/>
    <x v="1"/>
    <x v="4"/>
    <n v="1"/>
    <n v="60000000"/>
    <n v="1"/>
    <s v=""/>
    <s v="6210|2026-05"/>
    <s v=""/>
    <n v="60000000"/>
    <s v="OK"/>
    <n v="0"/>
    <n v="0"/>
    <x v="0"/>
  </r>
  <r>
    <s v="6210"/>
    <x v="19"/>
    <d v="2026-06-01T00:00:00"/>
    <x v="1"/>
    <x v="5"/>
    <n v="2"/>
    <n v="60000000"/>
    <n v="60000000"/>
    <x v="1"/>
    <x v="4"/>
    <n v="1"/>
    <n v="60000000"/>
    <n v="1"/>
    <s v=""/>
    <s v="6210|2026-06"/>
    <s v=""/>
    <n v="60000000"/>
    <s v="OK"/>
    <n v="0"/>
    <n v="0"/>
    <x v="0"/>
  </r>
  <r>
    <s v="6210"/>
    <x v="19"/>
    <d v="2026-07-01T00:00:00"/>
    <x v="1"/>
    <x v="6"/>
    <n v="3"/>
    <n v="60000000"/>
    <n v="60000000"/>
    <x v="1"/>
    <x v="4"/>
    <n v="1"/>
    <n v="60000000"/>
    <n v="1"/>
    <s v=""/>
    <s v="6210|2026-07"/>
    <s v=""/>
    <n v="60000000"/>
    <s v="OK"/>
    <n v="0"/>
    <n v="0"/>
    <x v="0"/>
  </r>
  <r>
    <s v="6210"/>
    <x v="19"/>
    <d v="2026-08-01T00:00:00"/>
    <x v="1"/>
    <x v="7"/>
    <n v="3"/>
    <n v="60000000"/>
    <n v="60000000"/>
    <x v="1"/>
    <x v="4"/>
    <n v="1"/>
    <n v="60000000"/>
    <n v="1"/>
    <s v=""/>
    <s v="6210|2026-08"/>
    <s v=""/>
    <n v="60000000"/>
    <s v="OK"/>
    <n v="0"/>
    <n v="0"/>
    <x v="0"/>
  </r>
  <r>
    <s v="6140"/>
    <x v="14"/>
    <d v="2026-09-01T00:00:00"/>
    <x v="1"/>
    <x v="8"/>
    <n v="3"/>
    <n v="8000000"/>
    <n v="2278000"/>
    <x v="1"/>
    <x v="1"/>
    <n v="1"/>
    <n v="5233619.0476190476"/>
    <n v="0.43526286099030082"/>
    <s v=""/>
    <s v="6140|2026-09"/>
    <s v=""/>
    <n v="2278000"/>
    <s v="OK"/>
    <n v="-5722000"/>
    <n v="-0.71525000000000005"/>
    <x v="0"/>
  </r>
  <r>
    <s v="6220"/>
    <x v="18"/>
    <d v="2025-01-01T00:00:00"/>
    <x v="0"/>
    <x v="0"/>
    <n v="1"/>
    <n v="40000000"/>
    <n v="40170000"/>
    <x v="1"/>
    <x v="4"/>
    <n v="1"/>
    <n v="32088285.714285713"/>
    <n v="1.2518587112341844"/>
    <s v=""/>
    <s v="6220|2025-01"/>
    <s v=""/>
    <n v="40170000"/>
    <s v="OK"/>
    <n v="170000"/>
    <n v="4.2500000000000003E-3"/>
    <x v="0"/>
  </r>
  <r>
    <s v="6220"/>
    <x v="18"/>
    <d v="2025-02-01T00:00:00"/>
    <x v="0"/>
    <x v="1"/>
    <n v="1"/>
    <n v="35000000"/>
    <n v="35558000"/>
    <x v="1"/>
    <x v="4"/>
    <n v="1"/>
    <n v="32088285.714285713"/>
    <n v="1.1081302477984847"/>
    <s v=""/>
    <s v="6220|2025-02"/>
    <s v=""/>
    <n v="35558000"/>
    <s v="OK"/>
    <n v="558000"/>
    <n v="1.5942857142857144E-2"/>
    <x v="0"/>
  </r>
  <r>
    <s v="6220"/>
    <x v="18"/>
    <d v="2025-03-01T00:00:00"/>
    <x v="0"/>
    <x v="2"/>
    <n v="1"/>
    <n v="25000000"/>
    <n v="25609000"/>
    <x v="1"/>
    <x v="4"/>
    <n v="1"/>
    <n v="32088285.714285713"/>
    <n v="0.79807940592472559"/>
    <s v=""/>
    <s v="6220|2025-03"/>
    <s v=""/>
    <n v="25609000"/>
    <s v="OK"/>
    <n v="609000"/>
    <n v="2.436E-2"/>
    <x v="0"/>
  </r>
  <r>
    <s v="6220"/>
    <x v="18"/>
    <d v="2025-04-01T00:00:00"/>
    <x v="0"/>
    <x v="3"/>
    <n v="2"/>
    <n v="25000000"/>
    <n v="25687000"/>
    <x v="1"/>
    <x v="4"/>
    <n v="1"/>
    <n v="32088285.714285713"/>
    <n v="0.80051019953877256"/>
    <s v=""/>
    <s v="6220|2025-04"/>
    <s v=""/>
    <n v="25687000"/>
    <s v="OK"/>
    <n v="687000"/>
    <n v="2.7480000000000001E-2"/>
    <x v="0"/>
  </r>
  <r>
    <s v="6220"/>
    <x v="18"/>
    <d v="2025-05-01T00:00:00"/>
    <x v="0"/>
    <x v="4"/>
    <n v="2"/>
    <n v="25000000"/>
    <n v="25432000"/>
    <x v="1"/>
    <x v="4"/>
    <n v="1"/>
    <n v="32088285.714285713"/>
    <n v="0.79256337426208057"/>
    <s v=""/>
    <s v="6220|2025-05"/>
    <s v=""/>
    <n v="25432000"/>
    <s v="OK"/>
    <n v="432000"/>
    <n v="1.728E-2"/>
    <x v="0"/>
  </r>
  <r>
    <s v="6220"/>
    <x v="18"/>
    <d v="2025-06-01T00:00:00"/>
    <x v="0"/>
    <x v="5"/>
    <n v="2"/>
    <n v="25000000"/>
    <n v="25263000"/>
    <x v="1"/>
    <x v="4"/>
    <n v="1"/>
    <n v="32088285.714285713"/>
    <n v="0.78729665476497879"/>
    <s v=""/>
    <s v="6220|2025-06"/>
    <s v=""/>
    <n v="25263000"/>
    <s v="OK"/>
    <n v="263000"/>
    <n v="1.052E-2"/>
    <x v="0"/>
  </r>
  <r>
    <s v="6220"/>
    <x v="18"/>
    <d v="2025-07-01T00:00:00"/>
    <x v="0"/>
    <x v="6"/>
    <n v="3"/>
    <n v="45000000"/>
    <n v="43960000"/>
    <x v="1"/>
    <x v="4"/>
    <n v="1"/>
    <n v="32088285.714285713"/>
    <n v="1.3699703496603122"/>
    <s v=""/>
    <s v="6220|2025-07"/>
    <s v=""/>
    <n v="43960000"/>
    <s v="OK"/>
    <n v="-1040000"/>
    <n v="-2.311111111111111E-2"/>
    <x v="0"/>
  </r>
  <r>
    <s v="6220"/>
    <x v="18"/>
    <d v="2025-08-01T00:00:00"/>
    <x v="0"/>
    <x v="7"/>
    <n v="3"/>
    <n v="45000000"/>
    <n v="45851000"/>
    <x v="1"/>
    <x v="4"/>
    <n v="1"/>
    <n v="32088285.714285713"/>
    <n v="1.4289015127906046"/>
    <s v=""/>
    <s v="6220|2025-08"/>
    <s v=""/>
    <n v="45851000"/>
    <s v="OK"/>
    <n v="851000"/>
    <n v="1.8911111111111111E-2"/>
    <x v="0"/>
  </r>
  <r>
    <s v="6220"/>
    <x v="18"/>
    <d v="2025-09-01T00:00:00"/>
    <x v="0"/>
    <x v="8"/>
    <n v="3"/>
    <n v="25000000"/>
    <n v="25752000"/>
    <x v="1"/>
    <x v="4"/>
    <n v="1"/>
    <n v="32088285.714285713"/>
    <n v="0.80253586088381168"/>
    <s v=""/>
    <s v="6220|2025-09"/>
    <s v=""/>
    <n v="25752000"/>
    <s v="OK"/>
    <n v="752000"/>
    <n v="3.0079999999999999E-2"/>
    <x v="0"/>
  </r>
  <r>
    <s v="6220"/>
    <x v="18"/>
    <d v="2025-10-01T00:00:00"/>
    <x v="0"/>
    <x v="9"/>
    <n v="4"/>
    <n v="25000000"/>
    <n v="24515000"/>
    <x v="1"/>
    <x v="4"/>
    <n v="1"/>
    <n v="32088285.714285713"/>
    <n v="0.76398596728668233"/>
    <s v=""/>
    <s v="6220|2025-10"/>
    <s v=""/>
    <n v="24515000"/>
    <s v="OK"/>
    <n v="-485000"/>
    <n v="-1.9400000000000001E-2"/>
    <x v="0"/>
  </r>
  <r>
    <s v="6220"/>
    <x v="18"/>
    <d v="2025-11-01T00:00:00"/>
    <x v="0"/>
    <x v="10"/>
    <n v="4"/>
    <n v="25000000"/>
    <n v="24630000"/>
    <x v="1"/>
    <x v="4"/>
    <n v="1"/>
    <n v="32088285.714285713"/>
    <n v="0.76756982966636689"/>
    <s v=""/>
    <s v="6220|2025-11"/>
    <s v=""/>
    <n v="24630000"/>
    <s v="OK"/>
    <n v="-370000"/>
    <n v="-1.4800000000000001E-2"/>
    <x v="0"/>
  </r>
  <r>
    <s v="6220"/>
    <x v="18"/>
    <d v="2025-12-01T00:00:00"/>
    <x v="0"/>
    <x v="11"/>
    <n v="4"/>
    <n v="40000000"/>
    <n v="41034000"/>
    <x v="1"/>
    <x v="4"/>
    <n v="1"/>
    <n v="32088285.714285713"/>
    <n v="1.2787844251128584"/>
    <s v=""/>
    <s v="6220|2025-12"/>
    <s v=""/>
    <n v="41034000"/>
    <s v="OK"/>
    <n v="1034000"/>
    <n v="2.5850000000000001E-2"/>
    <x v="0"/>
  </r>
  <r>
    <s v="6220"/>
    <x v="18"/>
    <d v="2026-01-01T00:00:00"/>
    <x v="1"/>
    <x v="0"/>
    <n v="1"/>
    <n v="40000000"/>
    <n v="39278000"/>
    <x v="1"/>
    <x v="4"/>
    <n v="1"/>
    <n v="32088285.714285713"/>
    <n v="1.2240604047761088"/>
    <s v=""/>
    <s v="6220|2026-01"/>
    <s v=""/>
    <n v="39278000"/>
    <s v="OK"/>
    <n v="-722000"/>
    <n v="-1.805E-2"/>
    <x v="0"/>
  </r>
  <r>
    <s v="6220"/>
    <x v="18"/>
    <d v="2026-02-01T00:00:00"/>
    <x v="1"/>
    <x v="1"/>
    <n v="1"/>
    <n v="35000000"/>
    <n v="35350000"/>
    <x v="1"/>
    <x v="4"/>
    <n v="1"/>
    <n v="32088285.714285713"/>
    <n v="1.1016481314943594"/>
    <s v=""/>
    <s v="6220|2026-02"/>
    <s v=""/>
    <n v="35350000"/>
    <s v="OK"/>
    <n v="350000"/>
    <n v="0.01"/>
    <x v="0"/>
  </r>
  <r>
    <s v="6220"/>
    <x v="18"/>
    <d v="2026-03-01T00:00:00"/>
    <x v="1"/>
    <x v="2"/>
    <n v="1"/>
    <n v="25000000"/>
    <n v="25275000"/>
    <x v="1"/>
    <x v="4"/>
    <n v="1"/>
    <n v="32088285.714285713"/>
    <n v="0.78767062301329371"/>
    <s v=""/>
    <s v="6220|2026-03"/>
    <s v=""/>
    <n v="25275000"/>
    <s v="OK"/>
    <n v="275000"/>
    <n v="1.0999999999999999E-2"/>
    <x v="0"/>
  </r>
  <r>
    <s v="6220"/>
    <x v="18"/>
    <d v="2026-04-01T00:00:00"/>
    <x v="1"/>
    <x v="3"/>
    <n v="2"/>
    <n v="25000000"/>
    <n v="24627000"/>
    <x v="1"/>
    <x v="4"/>
    <n v="1"/>
    <n v="32088285.714285713"/>
    <n v="0.76747633760428824"/>
    <s v=""/>
    <s v="6220|2026-04"/>
    <s v=""/>
    <n v="24627000"/>
    <s v="OK"/>
    <n v="-373000"/>
    <n v="-1.4919999999999999E-2"/>
    <x v="0"/>
  </r>
  <r>
    <s v="6220"/>
    <x v="18"/>
    <d v="2026-05-01T00:00:00"/>
    <x v="1"/>
    <x v="4"/>
    <n v="2"/>
    <n v="25000000"/>
    <n v="24585000"/>
    <x v="1"/>
    <x v="4"/>
    <n v="1"/>
    <n v="32088285.714285713"/>
    <n v="0.76616744873518605"/>
    <s v=""/>
    <s v="6220|2026-05"/>
    <s v=""/>
    <n v="24585000"/>
    <s v="OK"/>
    <n v="-415000"/>
    <n v="-1.66E-2"/>
    <x v="0"/>
  </r>
  <r>
    <s v="6220"/>
    <x v="18"/>
    <d v="2026-06-01T00:00:00"/>
    <x v="1"/>
    <x v="5"/>
    <n v="2"/>
    <n v="25000000"/>
    <n v="24244000"/>
    <x v="1"/>
    <x v="4"/>
    <n v="1"/>
    <n v="32088285.714285713"/>
    <n v="0.75554051767890373"/>
    <s v=""/>
    <s v="6220|2026-06"/>
    <s v=""/>
    <n v="24244000"/>
    <s v="OK"/>
    <n v="-756000"/>
    <n v="-3.024E-2"/>
    <x v="0"/>
  </r>
  <r>
    <s v="6220"/>
    <x v="18"/>
    <d v="2026-07-01T00:00:00"/>
    <x v="1"/>
    <x v="6"/>
    <n v="3"/>
    <n v="45000000"/>
    <n v="46310000"/>
    <x v="1"/>
    <x v="4"/>
    <n v="1"/>
    <n v="32088285.714285713"/>
    <n v="1.4432057982886501"/>
    <s v=""/>
    <s v="6220|2026-07"/>
    <s v=""/>
    <n v="46310000"/>
    <s v="OK"/>
    <n v="1310000"/>
    <n v="2.9111111111111112E-2"/>
    <x v="0"/>
  </r>
  <r>
    <s v="6220"/>
    <x v="18"/>
    <d v="2026-08-01T00:00:00"/>
    <x v="1"/>
    <x v="7"/>
    <n v="3"/>
    <n v="45000000"/>
    <n v="45584000"/>
    <x v="1"/>
    <x v="4"/>
    <n v="1"/>
    <n v="32088285.714285713"/>
    <n v="1.4205807192655977"/>
    <s v=""/>
    <s v="6220|2026-08"/>
    <s v=""/>
    <n v="45584000"/>
    <s v="OK"/>
    <n v="584000"/>
    <n v="1.2977777777777777E-2"/>
    <x v="0"/>
  </r>
  <r>
    <s v="5130"/>
    <x v="6"/>
    <d v="2026-09-01T00:00:00"/>
    <x v="1"/>
    <x v="8"/>
    <n v="3"/>
    <n v="520000000"/>
    <n v="513283000"/>
    <x v="2"/>
    <x v="3"/>
    <n v="1"/>
    <n v="508054000"/>
    <n v="1.010292213032473"/>
    <s v=""/>
    <s v="5130|2026-09"/>
    <s v=""/>
    <n v="513283000"/>
    <s v="OK"/>
    <n v="-6717000"/>
    <n v="-1.2917307692307691E-2"/>
    <x v="0"/>
  </r>
  <r>
    <s v="6230"/>
    <x v="1"/>
    <d v="2025-01-01T00:00:00"/>
    <x v="0"/>
    <x v="0"/>
    <n v="1"/>
    <n v="6000000"/>
    <n v="6171000"/>
    <x v="1"/>
    <x v="1"/>
    <n v="1"/>
    <n v="5882750"/>
    <n v="1.0489991925545026"/>
    <s v=""/>
    <s v="6230|2025-01"/>
    <s v=""/>
    <n v="6171000"/>
    <s v="OK"/>
    <n v="171000"/>
    <n v="2.8500000000000001E-2"/>
    <x v="0"/>
  </r>
  <r>
    <s v="6230"/>
    <x v="1"/>
    <d v="2025-02-01T00:00:00"/>
    <x v="0"/>
    <x v="1"/>
    <n v="1"/>
    <n v="6000000"/>
    <n v="5624000"/>
    <x v="1"/>
    <x v="1"/>
    <n v="1"/>
    <n v="5882750"/>
    <n v="0.95601546895584544"/>
    <s v=""/>
    <s v="6230|2025-02"/>
    <s v=""/>
    <n v="5624000"/>
    <s v="OK"/>
    <n v="-376000"/>
    <n v="-6.2666666666666662E-2"/>
    <x v="0"/>
  </r>
  <r>
    <s v="6230"/>
    <x v="1"/>
    <d v="2025-03-01T00:00:00"/>
    <x v="0"/>
    <x v="2"/>
    <n v="1"/>
    <n v="6000000"/>
    <n v="5643000"/>
    <x v="1"/>
    <x v="1"/>
    <n v="1"/>
    <n v="5882750"/>
    <n v="0.95924525094556112"/>
    <s v=""/>
    <s v="6230|2025-03"/>
    <s v=""/>
    <n v="5643000"/>
    <s v="OK"/>
    <n v="-357000"/>
    <n v="-5.9499999999999997E-2"/>
    <x v="0"/>
  </r>
  <r>
    <s v="6230"/>
    <x v="1"/>
    <d v="2025-04-01T00:00:00"/>
    <x v="0"/>
    <x v="3"/>
    <n v="2"/>
    <n v="6000000"/>
    <n v="5967000"/>
    <x v="1"/>
    <x v="1"/>
    <n v="1"/>
    <n v="5882750"/>
    <n v="1.0143215332965025"/>
    <s v=""/>
    <s v="6230|2025-04"/>
    <s v=""/>
    <n v="5967000"/>
    <s v="OK"/>
    <n v="-33000"/>
    <n v="-5.4999999999999997E-3"/>
    <x v="0"/>
  </r>
  <r>
    <s v="6230"/>
    <x v="1"/>
    <d v="2025-05-01T00:00:00"/>
    <x v="0"/>
    <x v="4"/>
    <n v="2"/>
    <n v="6000000"/>
    <n v="5731000"/>
    <x v="1"/>
    <x v="1"/>
    <n v="1"/>
    <n v="5882750"/>
    <n v="0.97420424121371807"/>
    <s v=""/>
    <s v="6230|2025-05"/>
    <s v=""/>
    <n v="5731000"/>
    <s v="OK"/>
    <n v="-269000"/>
    <n v="-4.4833333333333336E-2"/>
    <x v="0"/>
  </r>
  <r>
    <s v="6230"/>
    <x v="1"/>
    <d v="2025-06-01T00:00:00"/>
    <x v="0"/>
    <x v="5"/>
    <n v="2"/>
    <n v="6000000"/>
    <n v="5963000"/>
    <x v="1"/>
    <x v="1"/>
    <n v="1"/>
    <n v="5882750"/>
    <n v="1.0136415791934044"/>
    <s v=""/>
    <s v="6230|2025-06"/>
    <s v=""/>
    <n v="5963000"/>
    <s v="OK"/>
    <n v="-37000"/>
    <n v="-6.1666666666666667E-3"/>
    <x v="0"/>
  </r>
  <r>
    <s v="6230"/>
    <x v="1"/>
    <d v="2025-07-01T00:00:00"/>
    <x v="0"/>
    <x v="6"/>
    <n v="3"/>
    <n v="6000000"/>
    <n v="6010000"/>
    <x v="1"/>
    <x v="1"/>
    <n v="1"/>
    <n v="5882750"/>
    <n v="1.0216310399048065"/>
    <s v=""/>
    <s v="6230|2025-07"/>
    <s v=""/>
    <n v="6010000"/>
    <s v="OK"/>
    <n v="10000"/>
    <n v="1.6666666666666668E-3"/>
    <x v="0"/>
  </r>
  <r>
    <s v="6230"/>
    <x v="1"/>
    <d v="2025-08-01T00:00:00"/>
    <x v="0"/>
    <x v="7"/>
    <n v="3"/>
    <n v="6000000"/>
    <n v="5712000"/>
    <x v="1"/>
    <x v="1"/>
    <n v="1"/>
    <n v="5882750"/>
    <n v="0.97097445922400238"/>
    <s v=""/>
    <s v="6230|2025-08"/>
    <s v=""/>
    <n v="5712000"/>
    <s v="OK"/>
    <n v="-288000"/>
    <n v="-4.8000000000000001E-2"/>
    <x v="0"/>
  </r>
  <r>
    <s v="6230"/>
    <x v="1"/>
    <d v="2025-09-01T00:00:00"/>
    <x v="0"/>
    <x v="8"/>
    <n v="3"/>
    <n v="6000000"/>
    <n v="6159000"/>
    <x v="1"/>
    <x v="1"/>
    <n v="1"/>
    <n v="5882750"/>
    <n v="1.0469593302452085"/>
    <s v=""/>
    <s v="6230|2025-09"/>
    <s v=""/>
    <n v="6159000"/>
    <s v="OK"/>
    <n v="159000"/>
    <n v="2.6499999999999999E-2"/>
    <x v="0"/>
  </r>
  <r>
    <s v="6230"/>
    <x v="1"/>
    <d v="2025-10-01T00:00:00"/>
    <x v="0"/>
    <x v="9"/>
    <n v="4"/>
    <n v="6000000"/>
    <n v="5750000"/>
    <x v="1"/>
    <x v="1"/>
    <n v="1"/>
    <n v="5882750"/>
    <n v="0.97743402320343376"/>
    <s v=""/>
    <s v="6230|2025-10"/>
    <s v=""/>
    <n v="5750000"/>
    <s v="OK"/>
    <n v="-250000"/>
    <n v="-4.1666666666666664E-2"/>
    <x v="0"/>
  </r>
  <r>
    <s v="6230"/>
    <x v="1"/>
    <d v="2025-11-01T00:00:00"/>
    <x v="0"/>
    <x v="10"/>
    <n v="4"/>
    <n v="6000000"/>
    <n v="5977000"/>
    <x v="1"/>
    <x v="1"/>
    <n v="1"/>
    <n v="5882750"/>
    <n v="1.0160214185542475"/>
    <s v=""/>
    <s v="6230|2025-11"/>
    <s v=""/>
    <n v="5977000"/>
    <s v="OK"/>
    <n v="-23000"/>
    <n v="-3.8333333333333331E-3"/>
    <x v="0"/>
  </r>
  <r>
    <s v="6230"/>
    <x v="1"/>
    <d v="2025-12-01T00:00:00"/>
    <x v="0"/>
    <x v="11"/>
    <n v="4"/>
    <n v="6000000"/>
    <n v="5622000"/>
    <x v="1"/>
    <x v="1"/>
    <n v="1"/>
    <n v="5882750"/>
    <n v="0.95567549190429646"/>
    <s v=""/>
    <s v="6230|2025-12"/>
    <s v=""/>
    <n v="5622000"/>
    <s v="OK"/>
    <n v="-378000"/>
    <n v="-6.3E-2"/>
    <x v="0"/>
  </r>
  <r>
    <s v="6230"/>
    <x v="1"/>
    <d v="2026-01-01T00:00:00"/>
    <x v="1"/>
    <x v="0"/>
    <n v="1"/>
    <n v="6000000"/>
    <n v="5735000"/>
    <x v="1"/>
    <x v="1"/>
    <n v="1"/>
    <n v="5882750"/>
    <n v="0.97488419531681614"/>
    <s v=""/>
    <s v="6230|2026-01"/>
    <s v=""/>
    <n v="5735000"/>
    <s v="OK"/>
    <n v="-265000"/>
    <n v="-4.4166666666666667E-2"/>
    <x v="0"/>
  </r>
  <r>
    <s v="6230"/>
    <x v="1"/>
    <d v="2026-02-01T00:00:00"/>
    <x v="1"/>
    <x v="1"/>
    <n v="1"/>
    <n v="6000000"/>
    <n v="5861000"/>
    <x v="1"/>
    <x v="1"/>
    <n v="1"/>
    <n v="5882750"/>
    <n v="0.99630274956440446"/>
    <s v=""/>
    <s v="6230|2026-02"/>
    <s v=""/>
    <n v="5861000"/>
    <s v="OK"/>
    <n v="-139000"/>
    <n v="-2.3166666666666665E-2"/>
    <x v="0"/>
  </r>
  <r>
    <s v="6230"/>
    <x v="1"/>
    <d v="2026-03-01T00:00:00"/>
    <x v="1"/>
    <x v="2"/>
    <n v="1"/>
    <n v="6000000"/>
    <n v="5859000"/>
    <x v="1"/>
    <x v="1"/>
    <n v="1"/>
    <n v="5882750"/>
    <n v="0.99596277251285537"/>
    <s v=""/>
    <s v="6230|2026-03"/>
    <s v=""/>
    <n v="5859000"/>
    <s v="OK"/>
    <n v="-141000"/>
    <n v="-2.35E-2"/>
    <x v="0"/>
  </r>
  <r>
    <s v="6230"/>
    <x v="1"/>
    <d v="2026-04-01T00:00:00"/>
    <x v="1"/>
    <x v="3"/>
    <n v="2"/>
    <n v="6000000"/>
    <n v="5941000"/>
    <x v="1"/>
    <x v="1"/>
    <n v="1"/>
    <n v="5882750"/>
    <n v="1.0099018316263653"/>
    <s v=""/>
    <s v="6230|2026-04"/>
    <s v=""/>
    <n v="5941000"/>
    <s v="OK"/>
    <n v="-59000"/>
    <n v="-9.8333333333333328E-3"/>
    <x v="0"/>
  </r>
  <r>
    <s v="6230"/>
    <x v="1"/>
    <d v="2026-05-01T00:00:00"/>
    <x v="1"/>
    <x v="4"/>
    <n v="2"/>
    <n v="6000000"/>
    <n v="5867000"/>
    <x v="1"/>
    <x v="1"/>
    <n v="1"/>
    <n v="5882750"/>
    <n v="0.9973226807190515"/>
    <s v=""/>
    <s v="6230|2026-05"/>
    <s v=""/>
    <n v="5867000"/>
    <s v="OK"/>
    <n v="-133000"/>
    <n v="-2.2166666666666668E-2"/>
    <x v="0"/>
  </r>
  <r>
    <s v="6230"/>
    <x v="1"/>
    <d v="2026-06-01T00:00:00"/>
    <x v="1"/>
    <x v="5"/>
    <n v="2"/>
    <n v="6000000"/>
    <n v="6086000"/>
    <x v="1"/>
    <x v="1"/>
    <n v="1"/>
    <n v="5882750"/>
    <n v="1.0345501678636693"/>
    <s v=""/>
    <s v="6230|2026-06"/>
    <s v=""/>
    <n v="6086000"/>
    <s v="OK"/>
    <n v="86000"/>
    <n v="1.4333333333333333E-2"/>
    <x v="0"/>
  </r>
  <r>
    <s v="6230"/>
    <x v="1"/>
    <d v="2026-07-01T00:00:00"/>
    <x v="1"/>
    <x v="6"/>
    <n v="3"/>
    <n v="6000000"/>
    <n v="5968000"/>
    <x v="1"/>
    <x v="1"/>
    <n v="1"/>
    <n v="5882750"/>
    <n v="1.014491521822277"/>
    <s v=""/>
    <s v="6230|2026-07"/>
    <s v=""/>
    <n v="5968000"/>
    <s v="OK"/>
    <n v="-32000"/>
    <n v="-5.3333333333333332E-3"/>
    <x v="0"/>
  </r>
  <r>
    <s v="6230"/>
    <x v="1"/>
    <d v="2026-08-01T00:00:00"/>
    <x v="1"/>
    <x v="7"/>
    <n v="3"/>
    <n v="6000000"/>
    <n v="6009000"/>
    <x v="1"/>
    <x v="1"/>
    <n v="1"/>
    <n v="5882750"/>
    <n v="1.0214610513790319"/>
    <s v=""/>
    <s v="6230|2026-08"/>
    <s v=""/>
    <n v="6009000"/>
    <s v="OK"/>
    <n v="9000"/>
    <n v="1.5E-3"/>
    <x v="0"/>
  </r>
  <r>
    <s v="5120"/>
    <x v="5"/>
    <d v="2026-09-01T00:00:00"/>
    <x v="1"/>
    <x v="8"/>
    <n v="3"/>
    <n v="460000000"/>
    <n v="437489000"/>
    <x v="2"/>
    <x v="3"/>
    <n v="1"/>
    <n v="405015809.52380955"/>
    <n v="1.080177587423983"/>
    <s v=""/>
    <s v="5120|2026-09"/>
    <s v=""/>
    <n v="437489000"/>
    <s v="OK"/>
    <n v="-22511000"/>
    <n v="-4.8936956521739128E-2"/>
    <x v="0"/>
  </r>
  <r>
    <s v="6240"/>
    <x v="16"/>
    <d v="2025-01-01T00:00:00"/>
    <x v="0"/>
    <x v="0"/>
    <n v="1"/>
    <n v="3000000"/>
    <n v="2776000"/>
    <x v="1"/>
    <x v="1"/>
    <n v="1"/>
    <n v="3052952.3809523811"/>
    <n v="0.90928375343149481"/>
    <s v=""/>
    <s v="6240|2025-01"/>
    <s v=""/>
    <n v="2776000"/>
    <s v="OK"/>
    <n v="-224000"/>
    <n v="-7.4666666666666673E-2"/>
    <x v="0"/>
  </r>
  <r>
    <s v="6240"/>
    <x v="16"/>
    <d v="2025-02-01T00:00:00"/>
    <x v="0"/>
    <x v="1"/>
    <n v="1"/>
    <n v="3000000"/>
    <n v="2972000"/>
    <x v="1"/>
    <x v="1"/>
    <n v="1"/>
    <n v="3052952.3809523811"/>
    <n v="0.97348390316945344"/>
    <s v=""/>
    <s v="6240|2025-02"/>
    <s v=""/>
    <n v="2972000"/>
    <s v="OK"/>
    <n v="-28000"/>
    <n v="-9.3333333333333341E-3"/>
    <x v="0"/>
  </r>
  <r>
    <s v="6240"/>
    <x v="16"/>
    <d v="2025-03-01T00:00:00"/>
    <x v="0"/>
    <x v="2"/>
    <n v="1"/>
    <n v="3000000"/>
    <n v="2849000"/>
    <x v="1"/>
    <x v="1"/>
    <n v="1"/>
    <n v="3052952.3809523811"/>
    <n v="0.93319503369104062"/>
    <s v=""/>
    <s v="6240|2025-03"/>
    <s v=""/>
    <n v="2849000"/>
    <s v="OK"/>
    <n v="-151000"/>
    <n v="-5.0333333333333334E-2"/>
    <x v="0"/>
  </r>
  <r>
    <s v="6240"/>
    <x v="16"/>
    <d v="2025-04-01T00:00:00"/>
    <x v="0"/>
    <x v="3"/>
    <n v="2"/>
    <n v="3000000"/>
    <n v="2619000"/>
    <x v="1"/>
    <x v="1"/>
    <n v="1"/>
    <n v="3052952.3809523811"/>
    <n v="0.85785812328425248"/>
    <s v=""/>
    <s v="6240|2025-04"/>
    <s v=""/>
    <n v="2619000"/>
    <s v="OK"/>
    <n v="-381000"/>
    <n v="-0.127"/>
    <x v="0"/>
  </r>
  <r>
    <s v="6240"/>
    <x v="16"/>
    <d v="2025-05-01T00:00:00"/>
    <x v="0"/>
    <x v="4"/>
    <n v="2"/>
    <n v="3000000"/>
    <n v="3012000"/>
    <x v="1"/>
    <x v="1"/>
    <n v="1"/>
    <n v="3052952.3809523811"/>
    <n v="0.986585974544547"/>
    <s v=""/>
    <s v="6240|2025-05"/>
    <s v=""/>
    <n v="3012000"/>
    <s v="OK"/>
    <n v="12000"/>
    <n v="4.0000000000000001E-3"/>
    <x v="0"/>
  </r>
  <r>
    <s v="6240"/>
    <x v="16"/>
    <d v="2025-06-01T00:00:00"/>
    <x v="0"/>
    <x v="5"/>
    <n v="2"/>
    <n v="3000000"/>
    <n v="3029000"/>
    <x v="1"/>
    <x v="1"/>
    <n v="1"/>
    <n v="3052952.3809523811"/>
    <n v="0.99215435487896175"/>
    <s v=""/>
    <s v="6240|2025-06"/>
    <s v=""/>
    <n v="3029000"/>
    <s v="OK"/>
    <n v="29000"/>
    <n v="9.6666666666666672E-3"/>
    <x v="0"/>
  </r>
  <r>
    <s v="6240"/>
    <x v="16"/>
    <d v="2025-07-01T00:00:00"/>
    <x v="0"/>
    <x v="6"/>
    <n v="3"/>
    <n v="3000000"/>
    <n v="3018000"/>
    <x v="1"/>
    <x v="1"/>
    <n v="1"/>
    <n v="3052952.3809523811"/>
    <n v="0.98855128525081104"/>
    <s v=""/>
    <s v="6240|2025-07"/>
    <s v=""/>
    <n v="3018000"/>
    <s v="OK"/>
    <n v="18000"/>
    <n v="6.0000000000000001E-3"/>
    <x v="0"/>
  </r>
  <r>
    <s v="6240"/>
    <x v="16"/>
    <d v="2025-08-01T00:00:00"/>
    <x v="0"/>
    <x v="7"/>
    <n v="3"/>
    <n v="3000000"/>
    <n v="2787000"/>
    <x v="1"/>
    <x v="1"/>
    <n v="1"/>
    <n v="3052952.3809523811"/>
    <n v="0.91288682305964564"/>
    <s v=""/>
    <s v="6240|2025-08"/>
    <s v=""/>
    <n v="2787000"/>
    <s v="OK"/>
    <n v="-213000"/>
    <n v="-7.0999999999999994E-2"/>
    <x v="0"/>
  </r>
  <r>
    <s v="6240"/>
    <x v="16"/>
    <d v="2025-09-01T00:00:00"/>
    <x v="0"/>
    <x v="8"/>
    <n v="3"/>
    <n v="3000000"/>
    <n v="2888000"/>
    <x v="1"/>
    <x v="1"/>
    <n v="1"/>
    <n v="3052952.3809523811"/>
    <n v="0.94596955328175691"/>
    <s v=""/>
    <s v="6240|2025-09"/>
    <s v=""/>
    <n v="2888000"/>
    <s v="OK"/>
    <n v="-112000"/>
    <n v="-3.7333333333333336E-2"/>
    <x v="0"/>
  </r>
  <r>
    <s v="6240"/>
    <x v="16"/>
    <d v="2025-10-01T00:00:00"/>
    <x v="0"/>
    <x v="9"/>
    <n v="4"/>
    <n v="3000000"/>
    <n v="2822000"/>
    <x v="1"/>
    <x v="1"/>
    <n v="1"/>
    <n v="3052952.3809523811"/>
    <n v="0.92435113551285253"/>
    <s v=""/>
    <s v="6240|2025-10"/>
    <s v=""/>
    <n v="2822000"/>
    <s v="OK"/>
    <n v="-178000"/>
    <n v="-5.9333333333333335E-2"/>
    <x v="0"/>
  </r>
  <r>
    <s v="6240"/>
    <x v="16"/>
    <d v="2025-11-01T00:00:00"/>
    <x v="0"/>
    <x v="10"/>
    <n v="4"/>
    <n v="3000000"/>
    <n v="3082000"/>
    <x v="1"/>
    <x v="1"/>
    <n v="1"/>
    <n v="3052952.3809523811"/>
    <n v="1.0095145994509609"/>
    <s v=""/>
    <s v="6240|2025-11"/>
    <s v=""/>
    <n v="3082000"/>
    <s v="OK"/>
    <n v="82000"/>
    <n v="2.7333333333333334E-2"/>
    <x v="0"/>
  </r>
  <r>
    <s v="6240"/>
    <x v="16"/>
    <d v="2025-12-01T00:00:00"/>
    <x v="0"/>
    <x v="11"/>
    <n v="4"/>
    <n v="3000000"/>
    <n v="2668000"/>
    <x v="1"/>
    <x v="1"/>
    <n v="1"/>
    <n v="3052952.3809523811"/>
    <n v="0.87390816071874222"/>
    <s v=""/>
    <s v="6240|2025-12"/>
    <s v=""/>
    <n v="2668000"/>
    <s v="OK"/>
    <n v="-332000"/>
    <n v="-0.11066666666666666"/>
    <x v="0"/>
  </r>
  <r>
    <s v="6240"/>
    <x v="16"/>
    <d v="2026-01-01T00:00:00"/>
    <x v="1"/>
    <x v="0"/>
    <n v="1"/>
    <n v="3000000"/>
    <n v="3053000"/>
    <x v="1"/>
    <x v="1"/>
    <n v="1"/>
    <n v="3052952.3809523811"/>
    <n v="1.0000155977040179"/>
    <s v=""/>
    <s v="6240|2026-01"/>
    <s v=""/>
    <n v="3053000"/>
    <s v="OK"/>
    <n v="53000"/>
    <n v="1.7666666666666667E-2"/>
    <x v="0"/>
  </r>
  <r>
    <s v="6240"/>
    <x v="16"/>
    <d v="2026-02-01T00:00:00"/>
    <x v="1"/>
    <x v="1"/>
    <n v="1"/>
    <n v="3000000"/>
    <n v="3011000"/>
    <x v="1"/>
    <x v="1"/>
    <n v="1"/>
    <n v="3052952.3809523811"/>
    <n v="0.98625842276016962"/>
    <s v=""/>
    <s v="6240|2026-02"/>
    <s v=""/>
    <n v="3011000"/>
    <s v="OK"/>
    <n v="11000"/>
    <n v="3.6666666666666666E-3"/>
    <x v="0"/>
  </r>
  <r>
    <s v="6240"/>
    <x v="16"/>
    <d v="2026-03-01T00:00:00"/>
    <x v="1"/>
    <x v="2"/>
    <n v="1"/>
    <n v="3000000"/>
    <n v="2657000"/>
    <x v="1"/>
    <x v="1"/>
    <n v="1"/>
    <n v="3052952.3809523811"/>
    <n v="0.8703050910905914"/>
    <s v=""/>
    <s v="6240|2026-03"/>
    <s v=""/>
    <n v="2657000"/>
    <s v="OK"/>
    <n v="-343000"/>
    <n v="-0.11433333333333333"/>
    <x v="0"/>
  </r>
  <r>
    <s v="6240"/>
    <x v="16"/>
    <d v="2026-04-01T00:00:00"/>
    <x v="1"/>
    <x v="3"/>
    <n v="2"/>
    <n v="3000000"/>
    <n v="3043000"/>
    <x v="1"/>
    <x v="1"/>
    <n v="1"/>
    <n v="3052952.3809523811"/>
    <n v="0.99674007986024449"/>
    <s v=""/>
    <s v="6240|2026-04"/>
    <s v=""/>
    <n v="3043000"/>
    <s v="OK"/>
    <n v="43000"/>
    <n v="1.4333333333333333E-2"/>
    <x v="0"/>
  </r>
  <r>
    <s v="6240"/>
    <x v="16"/>
    <d v="2026-05-01T00:00:00"/>
    <x v="1"/>
    <x v="4"/>
    <n v="2"/>
    <n v="3000000"/>
    <n v="2643000"/>
    <x v="1"/>
    <x v="1"/>
    <n v="1"/>
    <n v="3052952.3809523811"/>
    <n v="0.86571936610930866"/>
    <s v=""/>
    <s v="6240|2026-05"/>
    <s v=""/>
    <n v="2643000"/>
    <s v="OK"/>
    <n v="-357000"/>
    <n v="-0.11899999999999999"/>
    <x v="0"/>
  </r>
  <r>
    <s v="6240"/>
    <x v="16"/>
    <d v="2026-06-01T00:00:00"/>
    <x v="1"/>
    <x v="5"/>
    <n v="2"/>
    <n v="3000000"/>
    <n v="2649000"/>
    <x v="1"/>
    <x v="1"/>
    <n v="1"/>
    <n v="3052952.3809523811"/>
    <n v="0.86768467681557271"/>
    <s v=""/>
    <s v="6240|2026-06"/>
    <s v=""/>
    <n v="2649000"/>
    <s v="OK"/>
    <n v="-351000"/>
    <n v="-0.11700000000000001"/>
    <x v="0"/>
  </r>
  <r>
    <s v="6240"/>
    <x v="16"/>
    <d v="2026-07-01T00:00:00"/>
    <x v="1"/>
    <x v="6"/>
    <n v="3"/>
    <n v="3000000"/>
    <n v="2956000"/>
    <x v="1"/>
    <x v="1"/>
    <n v="1"/>
    <n v="3052952.3809523811"/>
    <n v="0.96824307461941594"/>
    <s v=""/>
    <s v="6240|2026-07"/>
    <s v=""/>
    <n v="2956000"/>
    <s v="OK"/>
    <n v="-44000"/>
    <n v="-1.4666666666666666E-2"/>
    <x v="0"/>
  </r>
  <r>
    <s v="6240"/>
    <x v="16"/>
    <d v="2026-08-01T00:00:00"/>
    <x v="1"/>
    <x v="7"/>
    <n v="3"/>
    <n v="3000000"/>
    <n v="2978000"/>
    <x v="1"/>
    <x v="1"/>
    <n v="1"/>
    <n v="3052952.3809523811"/>
    <n v="0.97544921387571748"/>
    <s v=""/>
    <s v="6240|2026-08"/>
    <s v=""/>
    <n v="2978000"/>
    <s v="OK"/>
    <n v="-22000"/>
    <n v="-7.3333333333333332E-3"/>
    <x v="0"/>
  </r>
  <r>
    <s v="4120"/>
    <x v="2"/>
    <d v="2026-09-01T00:00:00"/>
    <x v="1"/>
    <x v="8"/>
    <n v="3"/>
    <n v="800000000"/>
    <n v="832590000"/>
    <x v="0"/>
    <x v="0"/>
    <n v="1"/>
    <n v="826141571.42857146"/>
    <n v="1.0078054764394411"/>
    <s v=""/>
    <s v="4120|2026-09"/>
    <s v=""/>
    <n v="832590000"/>
    <s v="OK"/>
    <n v="-32590000"/>
    <n v="-4.0737500000000003E-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D61B28-3004-4F90-9C9B-AD849E8486D6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4:D28" firstHeaderRow="0" firstDataRow="1" firstDataCol="1" rowPageCount="2" colPageCount="1"/>
  <pivotFields count="21">
    <pivotField showAll="0"/>
    <pivotField axis="axisRow" showAll="0">
      <items count="21">
        <item x="12"/>
        <item x="14"/>
        <item x="10"/>
        <item x="6"/>
        <item x="16"/>
        <item x="7"/>
        <item x="2"/>
        <item x="17"/>
        <item x="18"/>
        <item x="4"/>
        <item x="5"/>
        <item x="11"/>
        <item x="3"/>
        <item x="19"/>
        <item x="15"/>
        <item x="8"/>
        <item x="0"/>
        <item x="9"/>
        <item x="13"/>
        <item x="1"/>
        <item t="default"/>
      </items>
    </pivotField>
    <pivotField numFmtId="14" showAll="0"/>
    <pivotField axis="axisPage" showAll="0">
      <items count="3">
        <item x="0"/>
        <item x="1"/>
        <item t="default"/>
      </items>
    </pivotField>
    <pivotField axis="axisPage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dataField="1" numFmtId="176" showAll="0"/>
    <pivotField showAll="0"/>
    <pivotField axis="axisRow" showAll="0">
      <items count="4">
        <item x="2"/>
        <item x="0"/>
        <item x="1"/>
        <item t="default"/>
      </items>
    </pivotField>
    <pivotField showAll="0">
      <items count="6">
        <item x="1"/>
        <item x="2"/>
        <item x="3"/>
        <item x="0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showAll="0"/>
    <pivotField showAll="0">
      <items count="5">
        <item x="0"/>
        <item x="2"/>
        <item x="3"/>
        <item x="1"/>
        <item t="default"/>
      </items>
    </pivotField>
  </pivotFields>
  <rowFields count="2">
    <field x="8"/>
    <field x="1"/>
  </rowFields>
  <rowItems count="24">
    <i>
      <x/>
    </i>
    <i r="1">
      <x v="3"/>
    </i>
    <i r="1">
      <x v="10"/>
    </i>
    <i r="1">
      <x v="12"/>
    </i>
    <i r="1">
      <x v="15"/>
    </i>
    <i>
      <x v="1"/>
    </i>
    <i r="1">
      <x v="6"/>
    </i>
    <i r="1">
      <x v="16"/>
    </i>
    <i>
      <x v="2"/>
    </i>
    <i r="1">
      <x/>
    </i>
    <i r="1">
      <x v="1"/>
    </i>
    <i r="1">
      <x v="2"/>
    </i>
    <i r="1">
      <x v="4"/>
    </i>
    <i r="1">
      <x v="5"/>
    </i>
    <i r="1">
      <x v="7"/>
    </i>
    <i r="1">
      <x v="8"/>
    </i>
    <i r="1">
      <x v="9"/>
    </i>
    <i r="1">
      <x v="11"/>
    </i>
    <i r="1">
      <x v="13"/>
    </i>
    <i r="1">
      <x v="14"/>
    </i>
    <i r="1">
      <x v="17"/>
    </i>
    <i r="1">
      <x v="18"/>
    </i>
    <i r="1">
      <x v="19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3" hier="-1"/>
    <pageField fld="4" hier="-1"/>
  </pageFields>
  <dataFields count="3">
    <dataField name="합계 : 예산" fld="6" baseField="0" baseItem="0" numFmtId="176"/>
    <dataField name="합계 : 분석실적" fld="16" baseField="0" baseItem="0"/>
    <dataField name="합계 : 불리금액" fld="1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67DA48A-ABC5-484B-8C88-B2F6951CE502}" autoFormatId="16" applyNumberFormats="0" applyBorderFormats="0" applyFontFormats="0" applyPatternFormats="0" applyAlignmentFormats="0" applyWidthHeightFormats="0">
  <queryTableRefresh nextId="32" unboundColumnsRight="11">
    <queryTableFields count="21">
      <queryTableField id="1" name="계정코드" tableColumnId="1"/>
      <queryTableField id="2" name="계정명" tableColumnId="2"/>
      <queryTableField id="3" name="월" tableColumnId="3"/>
      <queryTableField id="11" name="연도" tableColumnId="11"/>
      <queryTableField id="12" name="월번호" tableColumnId="12"/>
      <queryTableField id="10" name="분기" tableColumnId="10"/>
      <queryTableField id="4" name="예산" tableColumnId="4"/>
      <queryTableField id="13" name="실적" tableColumnId="13"/>
      <queryTableField id="6" name="계정유형" tableColumnId="6"/>
      <queryTableField id="7" name="담당부서" tableColumnId="7"/>
      <queryTableField id="24" dataBound="0" tableColumnId="15"/>
      <queryTableField id="21" dataBound="0" tableColumnId="8"/>
      <queryTableField id="22" dataBound="0" tableColumnId="9"/>
      <queryTableField id="23" dataBound="0" tableColumnId="14"/>
      <queryTableField id="27" dataBound="0" tableColumnId="18"/>
      <queryTableField id="25" dataBound="0" tableColumnId="16"/>
      <queryTableField id="26" dataBound="0" tableColumnId="17"/>
      <queryTableField id="28" dataBound="0" tableColumnId="5"/>
      <queryTableField id="29" dataBound="0" tableColumnId="19"/>
      <queryTableField id="30" dataBound="0" tableColumnId="20"/>
      <queryTableField id="31" dataBound="0" tableColumnId="21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담당부서" xr10:uid="{2CF483F5-B9E6-43CF-B0DA-9B6680BA7537}" sourceName="담당부서">
  <pivotTables>
    <pivotTable tabId="9" name="피벗 테이블1"/>
  </pivotTables>
  <data>
    <tabular pivotCacheId="1868570288">
      <items count="5">
        <i x="1" s="1"/>
        <i x="2" s="1"/>
        <i x="3" s="1"/>
        <i x="0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플래그" xr10:uid="{D4AA61C0-87FF-46EC-8C88-21A299FC90C2}" sourceName="플래그">
  <pivotTables>
    <pivotTable tabId="9" name="피벗 테이블1"/>
  </pivotTables>
  <data>
    <tabular pivotCacheId="1868570288">
      <items count="4">
        <i x="0" s="1"/>
        <i x="3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담당부서" xr10:uid="{0B2531FD-B3D6-4BD4-A4DE-C6869495D54A}" cache="슬라이서_담당부서" caption="담당부서" rowHeight="285750"/>
  <slicer name="플래그" xr10:uid="{A962D130-A0AB-4632-992B-7DBA3A0BD52D}" cache="슬라이서_플래그" caption="플래그" rowHeight="285750"/>
</slicer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691688-3922-4C77-A2F3-CF92BF183553}" name="설정" displayName="설정" ref="A5:C16" totalsRowShown="0">
  <autoFilter ref="A5:C16" xr:uid="{63691688-3922-4C77-A2F3-CF92BF183553}"/>
  <tableColumns count="3">
    <tableColumn id="1" xr3:uid="{C7007114-76F2-4361-81EC-47C112623C66}" name="설정명"/>
    <tableColumn id="2" xr3:uid="{A95FE2F0-58E1-461F-A019-580EC0641BEC}" name="값"/>
    <tableColumn id="3" xr3:uid="{2254BDEB-ACC3-4E1E-ACBE-15A93047E9D5}" name="설명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36F462-F4DA-4BEF-9911-7422EE6864AF}" name="표4" displayName="표4" ref="A1:D21" totalsRowShown="0" headerRowDxfId="54">
  <autoFilter ref="A1:D21" xr:uid="{3636F462-F4DA-4BEF-9911-7422EE6864AF}"/>
  <tableColumns count="4">
    <tableColumn id="1" xr3:uid="{4F1A3E0E-1A68-4468-BDA5-E3BBE320A608}" name="계정코드"/>
    <tableColumn id="2" xr3:uid="{15272B8F-532F-494B-940F-9579B84F9600}" name="계정명"/>
    <tableColumn id="3" xr3:uid="{D36DE822-039D-4F65-9DDC-06D68DC5A210}" name="계정유형"/>
    <tableColumn id="4" xr3:uid="{1377E31D-1EA6-4D2C-B9B0-DFA7DE4FBA5E}" name="담당부서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FDD8A-3134-41A8-AD88-A0D7D9ABD103}" name="표1" displayName="표1" ref="A1:W21" totalsRowShown="0" headerRowDxfId="53">
  <autoFilter ref="A1:W21" xr:uid="{EBEFDD8A-3134-41A8-AD88-A0D7D9ABD103}"/>
  <tableColumns count="23">
    <tableColumn id="1" xr3:uid="{CCB4B509-3CE5-4319-AD9F-09DEA0244A1B}" name="계정코드"/>
    <tableColumn id="2" xr3:uid="{3FEA3B65-690E-400E-8FA8-6409568F536C}" name="계정명"/>
    <tableColumn id="3" xr3:uid="{4A3CB5FE-C49F-498F-B1D6-BED271ADBB48}" name="2025-01" dataDxfId="52"/>
    <tableColumn id="4" xr3:uid="{3E1FE984-43FC-492B-8360-7885B8D05D2A}" name="2025-02" dataDxfId="51"/>
    <tableColumn id="5" xr3:uid="{01E7AE8E-0A3F-4A12-8AE7-32D4585F1A64}" name="2025-03" dataDxfId="50"/>
    <tableColumn id="6" xr3:uid="{465A2566-6C31-4C76-8CA2-5C7C6F34161C}" name="2025-04" dataDxfId="49"/>
    <tableColumn id="7" xr3:uid="{4842C8FD-726B-4960-A5EC-5F62DA1D8812}" name="2025-05" dataDxfId="48"/>
    <tableColumn id="8" xr3:uid="{01AF37ED-ED58-41B9-947A-EE5E0EF30ADE}" name="2025-06" dataDxfId="47"/>
    <tableColumn id="9" xr3:uid="{9717652C-FF76-4D02-8BB8-1AF1EA207657}" name="2025-07" dataDxfId="46"/>
    <tableColumn id="10" xr3:uid="{1E842A21-6C08-4F94-8B36-C42C224095CC}" name="2025-08" dataDxfId="45"/>
    <tableColumn id="11" xr3:uid="{E9D1A9A9-7D37-47B5-A76B-02137095A644}" name="2025-09" dataDxfId="44"/>
    <tableColumn id="12" xr3:uid="{EA4E896E-2FBB-4384-B462-4D42D1162A91}" name="2025-10" dataDxfId="43"/>
    <tableColumn id="13" xr3:uid="{BB4688F1-03AE-41B4-AA0B-50485A274694}" name="2025-11" dataDxfId="42"/>
    <tableColumn id="14" xr3:uid="{713FF77E-14DC-43F4-BEBE-2C7D1B16FA15}" name="2025-12" dataDxfId="41"/>
    <tableColumn id="15" xr3:uid="{68A5877C-AF0B-4457-8E2E-24389AD4734F}" name="2026-01" dataDxfId="40"/>
    <tableColumn id="16" xr3:uid="{88179249-DC38-4E39-B278-D7FC72593BB3}" name="2026-02" dataDxfId="39"/>
    <tableColumn id="17" xr3:uid="{E0D2242D-8FF7-4DFE-AAE8-923CB1FE5B6A}" name="2026-03" dataDxfId="38"/>
    <tableColumn id="18" xr3:uid="{E1E744A0-2C06-45A9-AB82-303301B93600}" name="2026-04" dataDxfId="37"/>
    <tableColumn id="19" xr3:uid="{4F6E5A18-D32F-459B-91BF-711149149C0A}" name="2026-05" dataDxfId="36"/>
    <tableColumn id="20" xr3:uid="{2509AD18-C4DD-4490-A3B9-AF2DF9838AEC}" name="2026-06" dataDxfId="35"/>
    <tableColumn id="21" xr3:uid="{55D86BDD-F7B2-4473-B584-470ECE987918}" name="2026-07" dataDxfId="34"/>
    <tableColumn id="22" xr3:uid="{7F7649C7-7871-449E-AABE-8A1E201B7CD5}" name="2026-08" dataDxfId="33"/>
    <tableColumn id="23" xr3:uid="{44CC2FF9-6906-4F06-B4D3-6F71039B1D32}" name="2026-09" dataDxfId="3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52320B-6898-49F8-86DD-132D4B9E6017}" name="표2" displayName="표2" ref="A1:W22" totalsRowShown="0" headerRowDxfId="31">
  <autoFilter ref="A1:W22" xr:uid="{0152320B-6898-49F8-86DD-132D4B9E6017}"/>
  <tableColumns count="23">
    <tableColumn id="1" xr3:uid="{6EF8C65F-8364-4B7D-83A7-E4D18AC274CA}" name="계정코드"/>
    <tableColumn id="2" xr3:uid="{27168245-5B5D-4EAB-A667-24AB82DD9CEE}" name="계정명"/>
    <tableColumn id="3" xr3:uid="{664E3C5F-C907-42EF-B1C7-ED60CC944C96}" name="2025-01" dataDxfId="30"/>
    <tableColumn id="4" xr3:uid="{686181F0-4132-474F-AF80-71EE0F8E1304}" name="2025-02" dataDxfId="29"/>
    <tableColumn id="5" xr3:uid="{B08C28AA-706B-45B3-8187-D73E9879C2EF}" name="2025-03" dataDxfId="28"/>
    <tableColumn id="6" xr3:uid="{D7AEFD0C-106C-4D5D-98E0-F8FE3243CAD2}" name="2025-04" dataDxfId="27"/>
    <tableColumn id="7" xr3:uid="{1E5F4C41-EDAA-4C72-9DA4-AF12E22CEBEA}" name="2025-05" dataDxfId="26"/>
    <tableColumn id="8" xr3:uid="{3F4B2D18-8363-4BA4-A49A-2D5BC2E340AC}" name="2025-06" dataDxfId="25"/>
    <tableColumn id="9" xr3:uid="{B222F0FB-2899-4B89-B186-B07EDE3FAD7A}" name="2025-07" dataDxfId="24"/>
    <tableColumn id="10" xr3:uid="{C591DE18-CAD9-42CA-8CCD-CA49273AD3C5}" name="2025-08" dataDxfId="23"/>
    <tableColumn id="11" xr3:uid="{D0D77DBF-5AEB-4D29-BB07-CE5B906C69D9}" name="2025-09" dataDxfId="22"/>
    <tableColumn id="12" xr3:uid="{74215B5C-F23B-4E83-9C4C-1F60E98BABB6}" name="2025-10" dataDxfId="21"/>
    <tableColumn id="13" xr3:uid="{51759284-CA10-4FD6-9388-D3C842142F13}" name="2025-11" dataDxfId="20"/>
    <tableColumn id="14" xr3:uid="{287515B2-5610-4684-9398-2003C44E3FCD}" name="2025-12" dataDxfId="19"/>
    <tableColumn id="15" xr3:uid="{CACE8270-045F-4E3F-972B-B1E715F4CDF9}" name="2026-01" dataDxfId="18"/>
    <tableColumn id="16" xr3:uid="{82F1606D-04B5-46F1-A1AC-488B6E2A03F3}" name="2026-02" dataDxfId="17"/>
    <tableColumn id="17" xr3:uid="{E87EB430-A004-4CED-B583-083D78F4A0E8}" name="2026-03" dataDxfId="16"/>
    <tableColumn id="18" xr3:uid="{7F32D2DB-DDA1-431A-8226-730CF1302F39}" name="2026-04" dataDxfId="15"/>
    <tableColumn id="19" xr3:uid="{A2AA5449-FA93-4E19-884D-982780D05694}" name="2026-05" dataDxfId="14"/>
    <tableColumn id="20" xr3:uid="{5546B86B-0069-401C-9DA8-D4309A02984F}" name="2026-06" dataDxfId="13"/>
    <tableColumn id="21" xr3:uid="{F910EB27-BE6A-43AB-BC53-E130C8A52740}" name="2026-07" dataDxfId="12"/>
    <tableColumn id="22" xr3:uid="{C902B53D-98D9-477C-AD9E-A8E2FE222A84}" name="2026-08" dataDxfId="11"/>
    <tableColumn id="23" xr3:uid="{69E524A5-8A5B-452C-9D04-74B548A0CEFE}" name="2026-09" dataDxfId="1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7B96FC-DCDD-47E2-8EC0-B6D37B749FAC}" name="보정" displayName="보정" ref="A5:H6" totalsRowShown="0" headerRowDxfId="9">
  <autoFilter ref="A5:H6" xr:uid="{637B96FC-DCDD-47E2-8EC0-B6D37B749FAC}"/>
  <tableColumns count="8">
    <tableColumn id="1" xr3:uid="{604C86BC-9B4F-4484-B528-74724BD7C04E}" name="계정코드"/>
    <tableColumn id="2" xr3:uid="{DA6632DD-C6FE-4192-A876-361A657AA5DE}" name="월" dataDxfId="8"/>
    <tableColumn id="3" xr3:uid="{91B02271-3F76-4589-A0FA-25EDC3F32A72}" name="원래 값" dataDxfId="7"/>
    <tableColumn id="4" xr3:uid="{8C94E20D-4159-48A4-9E69-B1E46F7900A6}" name="보정 값" dataDxfId="6"/>
    <tableColumn id="5" xr3:uid="{7887A45D-A25A-42AE-8549-02FF964F836E}" name="근거"/>
    <tableColumn id="6" xr3:uid="{08BFCADC-486C-4317-AC47-D86916ED3F82}" name="확인자"/>
    <tableColumn id="7" xr3:uid="{7B9C2CE8-DA1B-449D-A2B5-D882D40ACE9A}" name="일자" dataDxfId="5"/>
    <tableColumn id="8" xr3:uid="{B09F3B24-18F8-458E-95ED-60DC5B75EA0C}" name="키" dataDxfId="4">
      <calculatedColumnFormula>보정[[#This Row],[계정코드]]&amp;"|"&amp;TEXT(보정[[#This Row],[월]], "yyyy-mm")</calculatedColumnFormula>
    </tableColumn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1B7110-BE57-4ECF-AD9D-86049F7C5677}" name="예실" displayName="예실" ref="A1:U421" tableType="queryTable" totalsRowShown="0">
  <autoFilter ref="A1:U421" xr:uid="{321B7110-BE57-4ECF-AD9D-86049F7C5677}"/>
  <sortState xmlns:xlrd2="http://schemas.microsoft.com/office/spreadsheetml/2017/richdata2" ref="A22:T421">
    <sortCondition descending="1" ref="S1:S421"/>
  </sortState>
  <tableColumns count="21">
    <tableColumn id="1" xr3:uid="{6083DFAC-9D36-41FF-8B6E-67C7372574F6}" uniqueName="1" name="계정코드" queryTableFieldId="1" dataDxfId="71"/>
    <tableColumn id="2" xr3:uid="{239499C0-C440-447D-BF8D-FAE6727CD7C9}" uniqueName="2" name="계정명" queryTableFieldId="2" dataDxfId="70"/>
    <tableColumn id="3" xr3:uid="{1CC471C7-D882-4A5D-9E5D-4F5E09A9DE22}" uniqueName="3" name="월" queryTableFieldId="3" dataDxfId="69"/>
    <tableColumn id="11" xr3:uid="{AE26E245-48BA-464E-A768-4DFB9212A5FA}" uniqueName="11" name="연도" queryTableFieldId="11"/>
    <tableColumn id="12" xr3:uid="{2BD5C1DF-85B2-4E68-A8C5-3C7132AC8816}" uniqueName="12" name="월번호" queryTableFieldId="12"/>
    <tableColumn id="10" xr3:uid="{FD1D9D85-437D-461C-939A-8044B625ABF0}" uniqueName="10" name="분기" queryTableFieldId="10"/>
    <tableColumn id="4" xr3:uid="{9038EFF2-624F-4C6E-B65A-042967846C44}" uniqueName="4" name="예산" queryTableFieldId="4" dataDxfId="68"/>
    <tableColumn id="13" xr3:uid="{78D3965D-C5A0-4E66-903B-6D6641F1B41B}" uniqueName="13" name="실적" queryTableFieldId="13" dataDxfId="67"/>
    <tableColumn id="6" xr3:uid="{C47D3D44-A252-4796-A163-FF323F8DA8EC}" uniqueName="6" name="계정유형" queryTableFieldId="6" dataDxfId="66"/>
    <tableColumn id="7" xr3:uid="{DC0DE3F6-F2CD-4728-A63B-2134C773D26D}" uniqueName="7" name="담당부서" queryTableFieldId="7" dataDxfId="65"/>
    <tableColumn id="15" xr3:uid="{BCF702E9-4618-478C-BEAB-D98CBFC593B3}" uniqueName="15" name="키중복" queryTableFieldId="24" dataDxfId="64">
      <calculatedColumnFormula>COUNTIFS(예실[계정코드], 예실[[#This Row],[계정코드]], 예실[월], 예실[[#This Row],[월]])</calculatedColumnFormula>
    </tableColumn>
    <tableColumn id="8" xr3:uid="{5C757CB8-F6CB-4B46-AF45-295FAAD1C451}" uniqueName="8" name="계정평균" queryTableFieldId="21" dataDxfId="63">
      <calculatedColumnFormula>AVERAGEIFS(예실[실적], 예실[계정코드], 예실[[#This Row],[계정코드]])</calculatedColumnFormula>
    </tableColumn>
    <tableColumn id="9" xr3:uid="{9EA0C5AB-0364-4859-9373-F76737C56694}" uniqueName="9" name="평균대비배수" queryTableFieldId="22" dataDxfId="62">
      <calculatedColumnFormula>IF(ISNUMBER(예실[[#This Row],[실적]]), 예실[[#This Row],[실적]]/예실[[#This Row],[계정평균]], "")</calculatedColumnFormula>
    </tableColumn>
    <tableColumn id="14" xr3:uid="{CB7B0B68-7E8F-415D-8D1C-F5A95A73255A}" uniqueName="14" name="튀는값" queryTableFieldId="23" dataDxfId="61">
      <calculatedColumnFormula>IF(예실[[#This Row],[평균대비배수]]="", "", IF(예실[[#This Row],[평균대비배수]]&gt;=튀는값배수기준, "원천확인", ""))</calculatedColumnFormula>
    </tableColumn>
    <tableColumn id="18" xr3:uid="{02CD9395-1E98-446B-BC80-168D38893049}" uniqueName="18" name="키" queryTableFieldId="27" dataDxfId="60">
      <calculatedColumnFormula>예실[[#This Row],[계정코드]]&amp;"|"&amp;TEXT(예실[[#This Row],[월]], "yyyy-mm")</calculatedColumnFormula>
    </tableColumn>
    <tableColumn id="16" xr3:uid="{8395611B-FA50-480A-9516-9D7AF21BCDC1}" uniqueName="16" name="보정값" queryTableFieldId="25" dataDxfId="59">
      <calculatedColumnFormula>IFERROR(INDEX(보정[보정 값], MATCH(예실[[#This Row],[키]], 보정[키], 0)), "")</calculatedColumnFormula>
    </tableColumn>
    <tableColumn id="17" xr3:uid="{CBA175E0-EC2B-40AB-81EE-E791714301A1}" uniqueName="17" name="분석실적" queryTableFieldId="26" dataDxfId="58">
      <calculatedColumnFormula>IF(예실[[#This Row],[보정값]]&lt;&gt;"", 예실[[#This Row],[보정값]], IF(예실[[#This Row],[실적]]="", "", 예실[[#This Row],[실적]]))</calculatedColumnFormula>
    </tableColumn>
    <tableColumn id="5" xr3:uid="{45CBAA6E-0066-4356-B5B8-706B07FBE39C}" uniqueName="5" name="데이터상태" queryTableFieldId="28" dataDxfId="0">
      <calculatedColumnFormula>IF(예실[[#This Row],[분석실적]]="","MISSING", IF(NOT(ISNUMBER(예실[[#This Row],[분석실적]])),"INVALID", IF(예실[[#This Row],[예산]]=0,"NO_BUDGET","OK")))</calculatedColumnFormula>
    </tableColumn>
    <tableColumn id="19" xr3:uid="{191973EC-9245-4C8C-B75A-3CC65BB17A1E}" uniqueName="19" name="불리금액" queryTableFieldId="29" dataDxfId="57">
      <calculatedColumnFormula>IF(예실[[#This Row],[데이터상태]]&lt;&gt;"OK", "", IF(예실[[#This Row],[계정유형]]="수익", 예실[[#This Row],[예산]]-예실[[#This Row],[분석실적]], 예실[[#This Row],[분석실적]]-예실[[#This Row],[예산]]))</calculatedColumnFormula>
    </tableColumn>
    <tableColumn id="20" xr3:uid="{5D0F5C90-00A1-41E8-9EDA-1437B592E24E}" uniqueName="20" name="차이율" queryTableFieldId="30" dataDxfId="56">
      <calculatedColumnFormula>IF(예실[[#This Row],[데이터상태]]&lt;&gt;"OK", "", 예실[[#This Row],[불리금액]]/예실[[#This Row],[예산]])</calculatedColumnFormula>
    </tableColumn>
    <tableColumn id="21" xr3:uid="{E069DFB2-F824-4E69-8F5B-5CD24964FDFA}" uniqueName="21" name="플래그" queryTableFieldId="31" dataDxfId="55">
      <calculatedColumnFormula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baseColWidth="10" defaultColWidth="8.83203125" defaultRowHeight="17"/>
  <cols>
    <col min="1" max="1" width="15.1640625" customWidth="1"/>
  </cols>
  <sheetData>
    <row r="1" spans="1:2" ht="2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2" t="s">
        <v>7</v>
      </c>
    </row>
    <row r="8" spans="1:2">
      <c r="A8" s="3" t="s">
        <v>12</v>
      </c>
      <c r="B8" t="s">
        <v>8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10</v>
      </c>
    </row>
    <row r="13" spans="1:2">
      <c r="A13" s="2" t="s">
        <v>11</v>
      </c>
    </row>
    <row r="14" spans="1:2">
      <c r="A14" s="3" t="s">
        <v>16</v>
      </c>
      <c r="B14" t="s">
        <v>20</v>
      </c>
    </row>
    <row r="15" spans="1:2">
      <c r="A15" t="s">
        <v>17</v>
      </c>
      <c r="B15" t="s">
        <v>21</v>
      </c>
    </row>
    <row r="16" spans="1:2">
      <c r="A16" t="s">
        <v>18</v>
      </c>
      <c r="B16" t="s">
        <v>22</v>
      </c>
    </row>
    <row r="17" spans="1:2">
      <c r="A17" t="s">
        <v>19</v>
      </c>
      <c r="B17" t="s">
        <v>23</v>
      </c>
    </row>
    <row r="18" spans="1:2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48DB-E10C-41D2-9EEF-F9E04B643376}">
  <dimension ref="A1:C23"/>
  <sheetViews>
    <sheetView workbookViewId="0">
      <selection activeCell="F15" sqref="F15"/>
    </sheetView>
  </sheetViews>
  <sheetFormatPr baseColWidth="10" defaultColWidth="8.83203125" defaultRowHeight="17"/>
  <cols>
    <col min="1" max="1" width="16.6640625" customWidth="1"/>
    <col min="2" max="2" width="15.6640625" customWidth="1"/>
    <col min="3" max="3" width="45.83203125" bestFit="1" customWidth="1"/>
  </cols>
  <sheetData>
    <row r="1" spans="1:3" ht="19">
      <c r="A1" s="7" t="s">
        <v>113</v>
      </c>
      <c r="B1" s="8"/>
      <c r="C1" s="8"/>
    </row>
    <row r="2" spans="1:3">
      <c r="A2" s="8"/>
      <c r="B2" s="8"/>
      <c r="C2" s="8"/>
    </row>
    <row r="3" spans="1:3">
      <c r="A3" s="9" t="s">
        <v>114</v>
      </c>
      <c r="B3" s="8"/>
      <c r="C3" s="8"/>
    </row>
    <row r="4" spans="1:3">
      <c r="A4" s="8"/>
      <c r="B4" s="8"/>
      <c r="C4" s="8"/>
    </row>
    <row r="5" spans="1:3">
      <c r="A5" s="10" t="s">
        <v>115</v>
      </c>
      <c r="B5" s="10" t="s">
        <v>116</v>
      </c>
      <c r="C5" s="10" t="s">
        <v>117</v>
      </c>
    </row>
    <row r="6" spans="1:3">
      <c r="A6" s="11" t="s">
        <v>118</v>
      </c>
      <c r="B6" s="15" t="s">
        <v>100</v>
      </c>
      <c r="C6" s="11" t="s">
        <v>119</v>
      </c>
    </row>
    <row r="7" spans="1:3">
      <c r="A7" s="11" t="s">
        <v>120</v>
      </c>
      <c r="B7" s="12">
        <v>0.1</v>
      </c>
      <c r="C7" s="11" t="s">
        <v>121</v>
      </c>
    </row>
    <row r="8" spans="1:3">
      <c r="A8" s="11" t="s">
        <v>122</v>
      </c>
      <c r="B8" s="13">
        <v>10000000</v>
      </c>
      <c r="C8" s="11" t="s">
        <v>123</v>
      </c>
    </row>
    <row r="9" spans="1:3">
      <c r="A9" s="11" t="s">
        <v>124</v>
      </c>
      <c r="B9" s="13">
        <v>50000000</v>
      </c>
      <c r="C9" s="11" t="s">
        <v>125</v>
      </c>
    </row>
    <row r="10" spans="1:3">
      <c r="A10" s="11" t="s">
        <v>126</v>
      </c>
      <c r="B10" s="12">
        <v>2.5000000000000001E-2</v>
      </c>
      <c r="C10" s="11" t="s">
        <v>127</v>
      </c>
    </row>
    <row r="11" spans="1:3">
      <c r="A11" s="11" t="s">
        <v>128</v>
      </c>
      <c r="B11" s="13">
        <v>50000000</v>
      </c>
      <c r="C11" s="11" t="s">
        <v>129</v>
      </c>
    </row>
    <row r="12" spans="1:3">
      <c r="A12" s="11" t="s">
        <v>130</v>
      </c>
      <c r="B12" s="13">
        <v>200000000</v>
      </c>
      <c r="C12" s="11" t="s">
        <v>131</v>
      </c>
    </row>
    <row r="13" spans="1:3">
      <c r="A13" s="11" t="s">
        <v>132</v>
      </c>
      <c r="B13" s="12">
        <v>0.03</v>
      </c>
      <c r="C13" s="11" t="s">
        <v>133</v>
      </c>
    </row>
    <row r="14" spans="1:3">
      <c r="A14" s="11" t="s">
        <v>134</v>
      </c>
      <c r="B14" s="12">
        <v>0.15</v>
      </c>
      <c r="C14" s="11" t="s">
        <v>135</v>
      </c>
    </row>
    <row r="15" spans="1:3">
      <c r="A15" s="11" t="s">
        <v>136</v>
      </c>
      <c r="B15" s="14">
        <v>3</v>
      </c>
      <c r="C15" s="11" t="s">
        <v>137</v>
      </c>
    </row>
    <row r="16" spans="1:3">
      <c r="A16" s="11" t="s">
        <v>112</v>
      </c>
      <c r="B16" s="14">
        <v>3</v>
      </c>
      <c r="C16" s="11" t="s">
        <v>138</v>
      </c>
    </row>
    <row r="18" spans="1:3">
      <c r="A18" s="33" t="s">
        <v>158</v>
      </c>
      <c r="B18" s="8"/>
      <c r="C18" s="8"/>
    </row>
    <row r="19" spans="1:3">
      <c r="A19" s="10" t="s">
        <v>159</v>
      </c>
      <c r="B19" s="10" t="s">
        <v>160</v>
      </c>
      <c r="C19" s="10" t="s">
        <v>161</v>
      </c>
    </row>
    <row r="20" spans="1:3">
      <c r="A20" s="34"/>
      <c r="B20" s="34"/>
      <c r="C20" s="34"/>
    </row>
    <row r="21" spans="1:3">
      <c r="A21" s="34"/>
      <c r="B21" s="34"/>
      <c r="C21" s="34"/>
    </row>
    <row r="22" spans="1:3">
      <c r="A22" s="34"/>
      <c r="B22" s="34"/>
      <c r="C22" s="34"/>
    </row>
    <row r="23" spans="1:3">
      <c r="A23" s="34"/>
      <c r="B23" s="34"/>
      <c r="C23" s="34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B25" sqref="B25"/>
    </sheetView>
  </sheetViews>
  <sheetFormatPr baseColWidth="10" defaultColWidth="8.83203125" defaultRowHeight="17"/>
  <cols>
    <col min="1" max="4" width="12.33203125" customWidth="1"/>
  </cols>
  <sheetData>
    <row r="1" spans="1:4">
      <c r="A1" s="4" t="s">
        <v>27</v>
      </c>
      <c r="B1" s="4" t="s">
        <v>29</v>
      </c>
      <c r="C1" s="4" t="s">
        <v>30</v>
      </c>
      <c r="D1" s="4" t="s">
        <v>31</v>
      </c>
    </row>
    <row r="2" spans="1:4">
      <c r="A2" t="s">
        <v>32</v>
      </c>
      <c r="B2" t="s">
        <v>33</v>
      </c>
      <c r="C2" t="s">
        <v>34</v>
      </c>
      <c r="D2" t="s">
        <v>35</v>
      </c>
    </row>
    <row r="3" spans="1:4">
      <c r="A3" t="s">
        <v>36</v>
      </c>
      <c r="B3" t="s">
        <v>37</v>
      </c>
      <c r="C3" t="s">
        <v>34</v>
      </c>
      <c r="D3" t="s">
        <v>35</v>
      </c>
    </row>
    <row r="4" spans="1:4">
      <c r="A4" t="s">
        <v>38</v>
      </c>
      <c r="B4" t="s">
        <v>39</v>
      </c>
      <c r="C4" t="s">
        <v>40</v>
      </c>
      <c r="D4" t="s">
        <v>41</v>
      </c>
    </row>
    <row r="5" spans="1:4">
      <c r="A5" t="s">
        <v>42</v>
      </c>
      <c r="B5" t="s">
        <v>43</v>
      </c>
      <c r="C5" t="s">
        <v>40</v>
      </c>
      <c r="D5" t="s">
        <v>44</v>
      </c>
    </row>
    <row r="6" spans="1:4">
      <c r="A6" t="s">
        <v>45</v>
      </c>
      <c r="B6" t="s">
        <v>46</v>
      </c>
      <c r="C6" t="s">
        <v>40</v>
      </c>
      <c r="D6" t="s">
        <v>44</v>
      </c>
    </row>
    <row r="7" spans="1:4">
      <c r="A7" t="s">
        <v>47</v>
      </c>
      <c r="B7" t="s">
        <v>48</v>
      </c>
      <c r="C7" t="s">
        <v>40</v>
      </c>
      <c r="D7" t="s">
        <v>44</v>
      </c>
    </row>
    <row r="8" spans="1:4">
      <c r="A8" t="s">
        <v>49</v>
      </c>
      <c r="B8" t="s">
        <v>50</v>
      </c>
      <c r="C8" t="s">
        <v>51</v>
      </c>
      <c r="D8" t="s">
        <v>52</v>
      </c>
    </row>
    <row r="9" spans="1:4">
      <c r="A9" t="s">
        <v>53</v>
      </c>
      <c r="B9" t="s">
        <v>54</v>
      </c>
      <c r="C9" t="s">
        <v>51</v>
      </c>
      <c r="D9" t="s">
        <v>52</v>
      </c>
    </row>
    <row r="10" spans="1:4">
      <c r="A10" t="s">
        <v>55</v>
      </c>
      <c r="B10" t="s">
        <v>56</v>
      </c>
      <c r="C10" t="s">
        <v>51</v>
      </c>
      <c r="D10" t="s">
        <v>35</v>
      </c>
    </row>
    <row r="11" spans="1:4">
      <c r="A11" t="s">
        <v>57</v>
      </c>
      <c r="B11" t="s">
        <v>58</v>
      </c>
      <c r="C11" t="s">
        <v>51</v>
      </c>
      <c r="D11" t="s">
        <v>52</v>
      </c>
    </row>
    <row r="12" spans="1:4">
      <c r="A12" t="s">
        <v>59</v>
      </c>
      <c r="B12" t="s">
        <v>60</v>
      </c>
      <c r="C12" t="s">
        <v>51</v>
      </c>
      <c r="D12" t="s">
        <v>35</v>
      </c>
    </row>
    <row r="13" spans="1:4">
      <c r="A13" t="s">
        <v>61</v>
      </c>
      <c r="B13" t="s">
        <v>62</v>
      </c>
      <c r="C13" t="s">
        <v>51</v>
      </c>
      <c r="D13" t="s">
        <v>35</v>
      </c>
    </row>
    <row r="14" spans="1:4">
      <c r="A14" t="s">
        <v>63</v>
      </c>
      <c r="B14" t="s">
        <v>64</v>
      </c>
      <c r="C14" t="s">
        <v>51</v>
      </c>
      <c r="D14" t="s">
        <v>52</v>
      </c>
    </row>
    <row r="15" spans="1:4">
      <c r="A15" t="s">
        <v>65</v>
      </c>
      <c r="B15" t="s">
        <v>66</v>
      </c>
      <c r="C15" t="s">
        <v>51</v>
      </c>
      <c r="D15" t="s">
        <v>35</v>
      </c>
    </row>
    <row r="16" spans="1:4">
      <c r="A16" t="s">
        <v>67</v>
      </c>
      <c r="B16" t="s">
        <v>68</v>
      </c>
      <c r="C16" t="s">
        <v>51</v>
      </c>
      <c r="D16" t="s">
        <v>44</v>
      </c>
    </row>
    <row r="17" spans="1:4">
      <c r="A17" t="s">
        <v>69</v>
      </c>
      <c r="B17" t="s">
        <v>70</v>
      </c>
      <c r="C17" t="s">
        <v>51</v>
      </c>
      <c r="D17" t="s">
        <v>44</v>
      </c>
    </row>
    <row r="18" spans="1:4">
      <c r="A18" t="s">
        <v>71</v>
      </c>
      <c r="B18" t="s">
        <v>72</v>
      </c>
      <c r="C18" t="s">
        <v>51</v>
      </c>
      <c r="D18" t="s">
        <v>73</v>
      </c>
    </row>
    <row r="19" spans="1:4">
      <c r="A19" t="s">
        <v>74</v>
      </c>
      <c r="B19" t="s">
        <v>75</v>
      </c>
      <c r="C19" t="s">
        <v>51</v>
      </c>
      <c r="D19" t="s">
        <v>73</v>
      </c>
    </row>
    <row r="20" spans="1:4">
      <c r="A20" t="s">
        <v>76</v>
      </c>
      <c r="B20" t="s">
        <v>77</v>
      </c>
      <c r="C20" t="s">
        <v>51</v>
      </c>
      <c r="D20" t="s">
        <v>52</v>
      </c>
    </row>
    <row r="21" spans="1: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X11" sqref="X11"/>
    </sheetView>
  </sheetViews>
  <sheetFormatPr baseColWidth="10" defaultColWidth="8.83203125" defaultRowHeight="17"/>
  <cols>
    <col min="1" max="1" width="9.83203125" customWidth="1"/>
    <col min="2" max="2" width="13.664062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W24"/>
  <sheetViews>
    <sheetView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W17" sqref="W17"/>
    </sheetView>
  </sheetViews>
  <sheetFormatPr baseColWidth="10" defaultColWidth="8.83203125" defaultRowHeight="17"/>
  <cols>
    <col min="1" max="1" width="9.83203125" customWidth="1"/>
    <col min="2" max="2" width="13.664062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5">
        <v>3127302000</v>
      </c>
      <c r="W2" s="5">
        <v>3061552000</v>
      </c>
    </row>
    <row r="3" spans="1:23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5">
        <v>836791000</v>
      </c>
      <c r="W3" s="5">
        <v>832590000</v>
      </c>
    </row>
    <row r="4" spans="1:23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5">
        <v>1671879000</v>
      </c>
      <c r="W4" s="5">
        <v>1654092000</v>
      </c>
    </row>
    <row r="5" spans="1:23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5">
        <v>442379000</v>
      </c>
      <c r="W5" s="5">
        <v>437489000</v>
      </c>
    </row>
    <row r="6" spans="1:23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5">
        <v>515757000</v>
      </c>
      <c r="W6" s="5">
        <v>513283000</v>
      </c>
    </row>
    <row r="7" spans="1:23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5">
        <v>308885000</v>
      </c>
      <c r="W7" s="5">
        <v>308703000</v>
      </c>
    </row>
    <row r="8" spans="1:23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5">
        <v>369255000</v>
      </c>
      <c r="W8" s="5">
        <v>370810000</v>
      </c>
    </row>
    <row r="9" spans="1:23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5">
        <v>49777000</v>
      </c>
      <c r="W9" s="5">
        <v>105567000</v>
      </c>
    </row>
    <row r="10" spans="1:23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5">
        <v>13672000</v>
      </c>
      <c r="W10" s="5">
        <v>18900000</v>
      </c>
    </row>
    <row r="11" spans="1:23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5">
        <v>1933000</v>
      </c>
      <c r="W11" s="5">
        <v>2278000</v>
      </c>
    </row>
    <row r="12" spans="1:23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5">
        <v>11810000</v>
      </c>
      <c r="W12" s="5">
        <v>11078000</v>
      </c>
    </row>
    <row r="13" spans="1:23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5">
        <v>120215000</v>
      </c>
      <c r="W13" s="5">
        <v>117859000</v>
      </c>
    </row>
    <row r="14" spans="1:23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5">
        <v>143075000</v>
      </c>
      <c r="W14" s="5">
        <v>149802000</v>
      </c>
    </row>
    <row r="15" spans="1:23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5">
        <v>98875000</v>
      </c>
      <c r="W15" s="5">
        <v>101587000</v>
      </c>
    </row>
    <row r="16" spans="1:23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5">
        <v>25738000</v>
      </c>
      <c r="W16" s="5">
        <v>25969000</v>
      </c>
    </row>
    <row r="17" spans="1:23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5">
        <v>25992000</v>
      </c>
      <c r="W17" s="5">
        <v>124000000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5">
        <v>45584000</v>
      </c>
      <c r="W19" s="5">
        <v>25140000</v>
      </c>
    </row>
    <row r="20" spans="1:23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5">
        <v>6009000</v>
      </c>
      <c r="W20" s="5"/>
    </row>
    <row r="21" spans="1:23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5">
        <v>2978000</v>
      </c>
      <c r="W21" s="5">
        <v>6600000</v>
      </c>
    </row>
    <row r="22" spans="1:23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5"/>
      <c r="W22" s="5"/>
    </row>
    <row r="24" spans="1:23">
      <c r="M24" s="5"/>
      <c r="V24" s="5"/>
      <c r="W24" s="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BDF2-D722-4288-A7D7-C72833114326}">
  <dimension ref="A1:H8"/>
  <sheetViews>
    <sheetView workbookViewId="0">
      <selection activeCell="E10" sqref="E10"/>
    </sheetView>
  </sheetViews>
  <sheetFormatPr baseColWidth="10" defaultColWidth="8.83203125" defaultRowHeight="17"/>
  <cols>
    <col min="1" max="1" width="9.83203125" customWidth="1"/>
    <col min="2" max="2" width="10.83203125" bestFit="1" customWidth="1"/>
    <col min="3" max="4" width="10.1640625" bestFit="1" customWidth="1"/>
    <col min="5" max="5" width="28.83203125" bestFit="1" customWidth="1"/>
    <col min="7" max="7" width="10.83203125" bestFit="1" customWidth="1"/>
    <col min="8" max="8" width="12.6640625" bestFit="1" customWidth="1"/>
  </cols>
  <sheetData>
    <row r="1" spans="1:8" ht="20">
      <c r="A1" s="21" t="s">
        <v>140</v>
      </c>
    </row>
    <row r="3" spans="1:8">
      <c r="A3" s="22" t="s">
        <v>141</v>
      </c>
    </row>
    <row r="5" spans="1:8">
      <c r="A5" s="24" t="s">
        <v>27</v>
      </c>
      <c r="B5" s="25" t="s">
        <v>142</v>
      </c>
      <c r="C5" s="25" t="s">
        <v>143</v>
      </c>
      <c r="D5" s="25" t="s">
        <v>144</v>
      </c>
      <c r="E5" s="25" t="s">
        <v>145</v>
      </c>
      <c r="F5" s="25" t="s">
        <v>146</v>
      </c>
      <c r="G5" s="25" t="s">
        <v>147</v>
      </c>
      <c r="H5" s="25" t="s">
        <v>148</v>
      </c>
    </row>
    <row r="6" spans="1:8">
      <c r="A6" s="3" t="s">
        <v>149</v>
      </c>
      <c r="B6" s="6">
        <v>46174</v>
      </c>
      <c r="C6" s="23">
        <v>72586000</v>
      </c>
      <c r="D6" s="23">
        <v>12425000</v>
      </c>
      <c r="E6" t="s">
        <v>150</v>
      </c>
      <c r="F6" t="s">
        <v>151</v>
      </c>
      <c r="G6" s="6">
        <v>46300</v>
      </c>
      <c r="H6" t="str">
        <f>보정[[#This Row],[계정코드]]&amp;"|"&amp;TEXT(보정[[#This Row],[월]], "yyyy-mm")</f>
        <v>6150|2026-06</v>
      </c>
    </row>
    <row r="7" spans="1:8">
      <c r="B7" s="6"/>
      <c r="C7" s="23"/>
      <c r="D7" s="23"/>
      <c r="G7" s="6"/>
    </row>
    <row r="8" spans="1:8">
      <c r="B8" s="6"/>
      <c r="C8" s="23"/>
      <c r="D8" s="23"/>
      <c r="G8" s="6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90E-3127-4A93-8A5B-5B0A3A63F450}">
  <dimension ref="A1:U421"/>
  <sheetViews>
    <sheetView topLeftCell="M1" workbookViewId="0">
      <selection activeCell="R3" sqref="R3"/>
    </sheetView>
  </sheetViews>
  <sheetFormatPr baseColWidth="10" defaultColWidth="8.83203125" defaultRowHeight="17"/>
  <cols>
    <col min="1" max="1" width="10.6640625" bestFit="1" customWidth="1"/>
    <col min="2" max="2" width="10.33203125" bestFit="1" customWidth="1"/>
    <col min="3" max="3" width="10.83203125" bestFit="1" customWidth="1"/>
    <col min="4" max="4" width="7" bestFit="1" customWidth="1"/>
    <col min="5" max="5" width="8.83203125" bestFit="1" customWidth="1"/>
    <col min="6" max="6" width="7" bestFit="1" customWidth="1"/>
    <col min="7" max="8" width="13.5" style="5" bestFit="1" customWidth="1"/>
    <col min="9" max="10" width="10.6640625" bestFit="1" customWidth="1"/>
    <col min="11" max="11" width="10.6640625" customWidth="1"/>
    <col min="12" max="12" width="11.5" bestFit="1" customWidth="1"/>
    <col min="15" max="15" width="12.6640625" bestFit="1" customWidth="1"/>
    <col min="16" max="16" width="11" style="28" bestFit="1" customWidth="1"/>
    <col min="17" max="17" width="13.33203125" style="28" bestFit="1" customWidth="1"/>
    <col min="19" max="19" width="12" style="5" bestFit="1" customWidth="1"/>
    <col min="20" max="20" width="8.83203125" style="31"/>
    <col min="21" max="21" width="12.6640625" bestFit="1" customWidth="1"/>
  </cols>
  <sheetData>
    <row r="1" spans="1:21">
      <c r="A1" s="16" t="s">
        <v>26</v>
      </c>
      <c r="B1" s="17" t="s">
        <v>28</v>
      </c>
      <c r="C1" s="17" t="s">
        <v>101</v>
      </c>
      <c r="D1" s="17" t="s">
        <v>106</v>
      </c>
      <c r="E1" s="17" t="s">
        <v>107</v>
      </c>
      <c r="F1" s="17" t="s">
        <v>105</v>
      </c>
      <c r="G1" s="18" t="s">
        <v>102</v>
      </c>
      <c r="H1" s="18" t="s">
        <v>108</v>
      </c>
      <c r="I1" s="17" t="s">
        <v>103</v>
      </c>
      <c r="J1" s="17" t="s">
        <v>104</v>
      </c>
      <c r="K1" s="19" t="s">
        <v>139</v>
      </c>
      <c r="L1" s="20" t="s">
        <v>109</v>
      </c>
      <c r="M1" s="20" t="s">
        <v>110</v>
      </c>
      <c r="N1" s="20" t="s">
        <v>111</v>
      </c>
      <c r="O1" s="17" t="s">
        <v>148</v>
      </c>
      <c r="P1" s="26" t="s">
        <v>152</v>
      </c>
      <c r="Q1" s="27" t="s">
        <v>153</v>
      </c>
      <c r="R1" s="19" t="s">
        <v>154</v>
      </c>
      <c r="S1" s="29" t="s">
        <v>155</v>
      </c>
      <c r="T1" s="30" t="s">
        <v>156</v>
      </c>
      <c r="U1" s="19" t="s">
        <v>157</v>
      </c>
    </row>
    <row r="2" spans="1:21" ht="18">
      <c r="A2" t="s">
        <v>32</v>
      </c>
      <c r="B2" t="s">
        <v>33</v>
      </c>
      <c r="C2" s="6">
        <v>45658</v>
      </c>
      <c r="D2">
        <v>2025</v>
      </c>
      <c r="E2">
        <v>1</v>
      </c>
      <c r="F2">
        <v>1</v>
      </c>
      <c r="G2" s="5">
        <v>3200000000</v>
      </c>
      <c r="H2" s="5">
        <v>3164806000</v>
      </c>
      <c r="I2" t="s">
        <v>34</v>
      </c>
      <c r="J2" t="s">
        <v>35</v>
      </c>
      <c r="K2">
        <f>COUNTIFS(예실[계정코드], 예실[[#This Row],[계정코드]], 예실[월], 예실[[#This Row],[월]])</f>
        <v>1</v>
      </c>
      <c r="L2">
        <f>AVERAGEIFS(예실[실적], 예실[계정코드], 예실[[#This Row],[계정코드]])</f>
        <v>3236344238.0952382</v>
      </c>
      <c r="M2">
        <f>IF(ISNUMBER(예실[[#This Row],[실적]]), 예실[[#This Row],[실적]]/예실[[#This Row],[계정평균]], "")</f>
        <v>0.97789535573714426</v>
      </c>
      <c r="N2" t="str">
        <f>IF(예실[[#This Row],[평균대비배수]]="", "", IF(예실[[#This Row],[평균대비배수]]&gt;=튀는값배수기준, "원천확인", ""))</f>
        <v/>
      </c>
      <c r="O2" t="str">
        <f>예실[[#This Row],[계정코드]]&amp;"|"&amp;TEXT(예실[[#This Row],[월]], "yyyy-mm")</f>
        <v>4110|2025-01</v>
      </c>
      <c r="P2" s="28" t="str">
        <f>IFERROR(INDEX(보정[보정 값], MATCH(예실[[#This Row],[키]], 보정[키], 0)), "")</f>
        <v/>
      </c>
      <c r="Q2" s="28">
        <f>IF(예실[[#This Row],[보정값]]&lt;&gt;"", 예실[[#This Row],[보정값]], IF(예실[[#This Row],[실적]]="", "", 예실[[#This Row],[실적]]))</f>
        <v>3164806000</v>
      </c>
      <c r="R2" t="str">
        <f>IF(예실[[#This Row],[분석실적]]="","MISSING", IF(NOT(ISNUMBER(예실[[#This Row],[분석실적]])),"INVALID", IF(예실[[#This Row],[예산]]=0,"NO_BUDGET","OK")))</f>
        <v>OK</v>
      </c>
      <c r="S2" s="5">
        <f>IF(예실[[#This Row],[데이터상태]]&lt;&gt;"OK", "", IF(예실[[#This Row],[계정유형]]="수익", 예실[[#This Row],[예산]]-예실[[#This Row],[분석실적]], 예실[[#This Row],[분석실적]]-예실[[#This Row],[예산]]))</f>
        <v>35194000</v>
      </c>
      <c r="T2">
        <f>IF(예실[[#This Row],[데이터상태]]&lt;&gt;"OK", "", 예실[[#This Row],[불리금액]]/예실[[#This Row],[예산]])</f>
        <v>1.0998124999999999E-2</v>
      </c>
      <c r="U2" s="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" spans="1:21">
      <c r="A3" t="s">
        <v>32</v>
      </c>
      <c r="B3" t="s">
        <v>33</v>
      </c>
      <c r="C3" s="6">
        <v>45689</v>
      </c>
      <c r="D3">
        <v>2025</v>
      </c>
      <c r="E3">
        <v>2</v>
      </c>
      <c r="F3">
        <v>1</v>
      </c>
      <c r="G3" s="5">
        <v>3200000000</v>
      </c>
      <c r="H3" s="5">
        <v>3205826000</v>
      </c>
      <c r="I3" t="s">
        <v>34</v>
      </c>
      <c r="J3" t="s">
        <v>35</v>
      </c>
      <c r="K3">
        <f>COUNTIFS(예실[계정코드], 예실[[#This Row],[계정코드]], 예실[월], 예실[[#This Row],[월]])</f>
        <v>1</v>
      </c>
      <c r="L3">
        <f>AVERAGEIFS(예실[실적], 예실[계정코드], 예실[[#This Row],[계정코드]])</f>
        <v>3236344238.0952382</v>
      </c>
      <c r="M3">
        <f>IF(ISNUMBER(예실[[#This Row],[실적]]), 예실[[#This Row],[실적]]/예실[[#This Row],[계정평균]], "")</f>
        <v>0.99057015080904998</v>
      </c>
      <c r="N3" t="str">
        <f>IF(예실[[#This Row],[평균대비배수]]="", "", IF(예실[[#This Row],[평균대비배수]]&gt;=튀는값배수기준, "원천확인", ""))</f>
        <v/>
      </c>
      <c r="O3" t="str">
        <f>예실[[#This Row],[계정코드]]&amp;"|"&amp;TEXT(예실[[#This Row],[월]], "yyyy-mm")</f>
        <v>4110|2025-02</v>
      </c>
      <c r="P3" s="28" t="str">
        <f>IFERROR(INDEX(보정[보정 값], MATCH(예실[[#This Row],[키]], 보정[키], 0)), "")</f>
        <v/>
      </c>
      <c r="Q3" s="28">
        <f>IF(예실[[#This Row],[보정값]]&lt;&gt;"", 예실[[#This Row],[보정값]], IF(예실[[#This Row],[실적]]="", "", 예실[[#This Row],[실적]]))</f>
        <v>3205826000</v>
      </c>
      <c r="R3" t="str">
        <f>IF(예실[[#This Row],[분석실적]]="","MISSING", IF(NOT(ISNUMBER(예실[[#This Row],[분석실적]])),"INVALID", IF(예실[[#This Row],[예산]]=0,"NO_BUDGET","OK")))</f>
        <v>OK</v>
      </c>
      <c r="S3" s="5">
        <f>IF(예실[[#This Row],[데이터상태]]&lt;&gt;"OK", "", IF(예실[[#This Row],[계정유형]]="수익", 예실[[#This Row],[예산]]-예실[[#This Row],[분석실적]], 예실[[#This Row],[분석실적]]-예실[[#This Row],[예산]]))</f>
        <v>-5826000</v>
      </c>
      <c r="T3">
        <f>IF(예실[[#This Row],[데이터상태]]&lt;&gt;"OK", "", 예실[[#This Row],[불리금액]]/예실[[#This Row],[예산]])</f>
        <v>-1.820625E-3</v>
      </c>
      <c r="U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" spans="1:21">
      <c r="A4" t="s">
        <v>32</v>
      </c>
      <c r="B4" t="s">
        <v>33</v>
      </c>
      <c r="C4" s="6">
        <v>45717</v>
      </c>
      <c r="D4">
        <v>2025</v>
      </c>
      <c r="E4">
        <v>3</v>
      </c>
      <c r="F4">
        <v>1</v>
      </c>
      <c r="G4" s="5">
        <v>3200000000</v>
      </c>
      <c r="H4" s="5">
        <v>3215738000</v>
      </c>
      <c r="I4" t="s">
        <v>34</v>
      </c>
      <c r="J4" t="s">
        <v>35</v>
      </c>
      <c r="K4">
        <f>COUNTIFS(예실[계정코드], 예실[[#This Row],[계정코드]], 예실[월], 예실[[#This Row],[월]])</f>
        <v>1</v>
      </c>
      <c r="L4">
        <f>AVERAGEIFS(예실[실적], 예실[계정코드], 예실[[#This Row],[계정코드]])</f>
        <v>3236344238.0952382</v>
      </c>
      <c r="M4">
        <f>IF(ISNUMBER(예실[[#This Row],[실적]]), 예실[[#This Row],[실적]]/예실[[#This Row],[계정평균]], "")</f>
        <v>0.99363286579570842</v>
      </c>
      <c r="N4" t="str">
        <f>IF(예실[[#This Row],[평균대비배수]]="", "", IF(예실[[#This Row],[평균대비배수]]&gt;=튀는값배수기준, "원천확인", ""))</f>
        <v/>
      </c>
      <c r="O4" t="str">
        <f>예실[[#This Row],[계정코드]]&amp;"|"&amp;TEXT(예실[[#This Row],[월]], "yyyy-mm")</f>
        <v>4110|2025-03</v>
      </c>
      <c r="P4" s="28" t="str">
        <f>IFERROR(INDEX(보정[보정 값], MATCH(예실[[#This Row],[키]], 보정[키], 0)), "")</f>
        <v/>
      </c>
      <c r="Q4" s="28">
        <f>IF(예실[[#This Row],[보정값]]&lt;&gt;"", 예실[[#This Row],[보정값]], IF(예실[[#This Row],[실적]]="", "", 예실[[#This Row],[실적]]))</f>
        <v>3215738000</v>
      </c>
      <c r="R4" t="str">
        <f>IF(예실[[#This Row],[분석실적]]="","MISSING", IF(NOT(ISNUMBER(예실[[#This Row],[분석실적]])),"INVALID", IF(예실[[#This Row],[예산]]=0,"NO_BUDGET","OK")))</f>
        <v>OK</v>
      </c>
      <c r="S4" s="5">
        <f>IF(예실[[#This Row],[데이터상태]]&lt;&gt;"OK", "", IF(예실[[#This Row],[계정유형]]="수익", 예실[[#This Row],[예산]]-예실[[#This Row],[분석실적]], 예실[[#This Row],[분석실적]]-예실[[#This Row],[예산]]))</f>
        <v>-15738000</v>
      </c>
      <c r="T4">
        <f>IF(예실[[#This Row],[데이터상태]]&lt;&gt;"OK", "", 예실[[#This Row],[불리금액]]/예실[[#This Row],[예산]])</f>
        <v>-4.9181249999999998E-3</v>
      </c>
      <c r="U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" spans="1:21">
      <c r="A5" t="s">
        <v>32</v>
      </c>
      <c r="B5" t="s">
        <v>33</v>
      </c>
      <c r="C5" s="6">
        <v>45748</v>
      </c>
      <c r="D5">
        <v>2025</v>
      </c>
      <c r="E5">
        <v>4</v>
      </c>
      <c r="F5">
        <v>2</v>
      </c>
      <c r="G5" s="5">
        <v>3200000000</v>
      </c>
      <c r="H5" s="5">
        <v>3191380000</v>
      </c>
      <c r="I5" t="s">
        <v>34</v>
      </c>
      <c r="J5" t="s">
        <v>35</v>
      </c>
      <c r="K5">
        <f>COUNTIFS(예실[계정코드], 예실[[#This Row],[계정코드]], 예실[월], 예실[[#This Row],[월]])</f>
        <v>1</v>
      </c>
      <c r="L5">
        <f>AVERAGEIFS(예실[실적], 예실[계정코드], 예실[[#This Row],[계정코드]])</f>
        <v>3236344238.0952382</v>
      </c>
      <c r="M5">
        <f>IF(ISNUMBER(예실[[#This Row],[실적]]), 예실[[#This Row],[실적]]/예실[[#This Row],[계정평균]], "")</f>
        <v>0.98610647236905113</v>
      </c>
      <c r="N5" t="str">
        <f>IF(예실[[#This Row],[평균대비배수]]="", "", IF(예실[[#This Row],[평균대비배수]]&gt;=튀는값배수기준, "원천확인", ""))</f>
        <v/>
      </c>
      <c r="O5" t="str">
        <f>예실[[#This Row],[계정코드]]&amp;"|"&amp;TEXT(예실[[#This Row],[월]], "yyyy-mm")</f>
        <v>4110|2025-04</v>
      </c>
      <c r="P5" s="28" t="str">
        <f>IFERROR(INDEX(보정[보정 값], MATCH(예실[[#This Row],[키]], 보정[키], 0)), "")</f>
        <v/>
      </c>
      <c r="Q5" s="28">
        <f>IF(예실[[#This Row],[보정값]]&lt;&gt;"", 예실[[#This Row],[보정값]], IF(예실[[#This Row],[실적]]="", "", 예실[[#This Row],[실적]]))</f>
        <v>3191380000</v>
      </c>
      <c r="R5" t="str">
        <f>IF(예실[[#This Row],[분석실적]]="","MISSING", IF(NOT(ISNUMBER(예실[[#This Row],[분석실적]])),"INVALID", IF(예실[[#This Row],[예산]]=0,"NO_BUDGET","OK")))</f>
        <v>OK</v>
      </c>
      <c r="S5" s="5">
        <f>IF(예실[[#This Row],[데이터상태]]&lt;&gt;"OK", "", IF(예실[[#This Row],[계정유형]]="수익", 예실[[#This Row],[예산]]-예실[[#This Row],[분석실적]], 예실[[#This Row],[분석실적]]-예실[[#This Row],[예산]]))</f>
        <v>8620000</v>
      </c>
      <c r="T5">
        <f>IF(예실[[#This Row],[데이터상태]]&lt;&gt;"OK", "", 예실[[#This Row],[불리금액]]/예실[[#This Row],[예산]])</f>
        <v>2.69375E-3</v>
      </c>
      <c r="U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" spans="1:21">
      <c r="A6" t="s">
        <v>32</v>
      </c>
      <c r="B6" t="s">
        <v>33</v>
      </c>
      <c r="C6" s="6">
        <v>45778</v>
      </c>
      <c r="D6">
        <v>2025</v>
      </c>
      <c r="E6">
        <v>5</v>
      </c>
      <c r="F6">
        <v>2</v>
      </c>
      <c r="G6" s="5">
        <v>3200000000</v>
      </c>
      <c r="H6" s="5">
        <v>3180460000</v>
      </c>
      <c r="I6" t="s">
        <v>34</v>
      </c>
      <c r="J6" t="s">
        <v>35</v>
      </c>
      <c r="K6">
        <f>COUNTIFS(예실[계정코드], 예실[[#This Row],[계정코드]], 예실[월], 예실[[#This Row],[월]])</f>
        <v>1</v>
      </c>
      <c r="L6">
        <f>AVERAGEIFS(예실[실적], 예실[계정코드], 예실[[#This Row],[계정코드]])</f>
        <v>3236344238.0952382</v>
      </c>
      <c r="M6">
        <f>IF(ISNUMBER(예실[[#This Row],[실적]]), 예실[[#This Row],[실적]]/예실[[#This Row],[계정평균]], "")</f>
        <v>0.98273229484137659</v>
      </c>
      <c r="N6" t="str">
        <f>IF(예실[[#This Row],[평균대비배수]]="", "", IF(예실[[#This Row],[평균대비배수]]&gt;=튀는값배수기준, "원천확인", ""))</f>
        <v/>
      </c>
      <c r="O6" t="str">
        <f>예실[[#This Row],[계정코드]]&amp;"|"&amp;TEXT(예실[[#This Row],[월]], "yyyy-mm")</f>
        <v>4110|2025-05</v>
      </c>
      <c r="P6" s="28" t="str">
        <f>IFERROR(INDEX(보정[보정 값], MATCH(예실[[#This Row],[키]], 보정[키], 0)), "")</f>
        <v/>
      </c>
      <c r="Q6" s="28">
        <f>IF(예실[[#This Row],[보정값]]&lt;&gt;"", 예실[[#This Row],[보정값]], IF(예실[[#This Row],[실적]]="", "", 예실[[#This Row],[실적]]))</f>
        <v>3180460000</v>
      </c>
      <c r="R6" t="str">
        <f>IF(예실[[#This Row],[분석실적]]="","MISSING", IF(NOT(ISNUMBER(예실[[#This Row],[분석실적]])),"INVALID", IF(예실[[#This Row],[예산]]=0,"NO_BUDGET","OK")))</f>
        <v>OK</v>
      </c>
      <c r="S6" s="5">
        <f>IF(예실[[#This Row],[데이터상태]]&lt;&gt;"OK", "", IF(예실[[#This Row],[계정유형]]="수익", 예실[[#This Row],[예산]]-예실[[#This Row],[분석실적]], 예실[[#This Row],[분석실적]]-예실[[#This Row],[예산]]))</f>
        <v>19540000</v>
      </c>
      <c r="T6">
        <f>IF(예실[[#This Row],[데이터상태]]&lt;&gt;"OK", "", 예실[[#This Row],[불리금액]]/예실[[#This Row],[예산]])</f>
        <v>6.1062499999999997E-3</v>
      </c>
      <c r="U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" spans="1:21">
      <c r="A7" t="s">
        <v>32</v>
      </c>
      <c r="B7" t="s">
        <v>33</v>
      </c>
      <c r="C7" s="6">
        <v>45809</v>
      </c>
      <c r="D7">
        <v>2025</v>
      </c>
      <c r="E7">
        <v>6</v>
      </c>
      <c r="F7">
        <v>2</v>
      </c>
      <c r="G7" s="5">
        <v>3200000000</v>
      </c>
      <c r="H7" s="5">
        <v>3168722000</v>
      </c>
      <c r="I7" t="s">
        <v>34</v>
      </c>
      <c r="J7" t="s">
        <v>35</v>
      </c>
      <c r="K7">
        <f>COUNTIFS(예실[계정코드], 예실[[#This Row],[계정코드]], 예실[월], 예실[[#This Row],[월]])</f>
        <v>1</v>
      </c>
      <c r="L7">
        <f>AVERAGEIFS(예실[실적], 예실[계정코드], 예실[[#This Row],[계정코드]])</f>
        <v>3236344238.0952382</v>
      </c>
      <c r="M7">
        <f>IF(ISNUMBER(예실[[#This Row],[실적]]), 예실[[#This Row],[실적]]/예실[[#This Row],[계정평균]], "")</f>
        <v>0.9791053629897426</v>
      </c>
      <c r="N7" t="str">
        <f>IF(예실[[#This Row],[평균대비배수]]="", "", IF(예실[[#This Row],[평균대비배수]]&gt;=튀는값배수기준, "원천확인", ""))</f>
        <v/>
      </c>
      <c r="O7" t="str">
        <f>예실[[#This Row],[계정코드]]&amp;"|"&amp;TEXT(예실[[#This Row],[월]], "yyyy-mm")</f>
        <v>4110|2025-06</v>
      </c>
      <c r="P7" s="28" t="str">
        <f>IFERROR(INDEX(보정[보정 값], MATCH(예실[[#This Row],[키]], 보정[키], 0)), "")</f>
        <v/>
      </c>
      <c r="Q7" s="28">
        <f>IF(예실[[#This Row],[보정값]]&lt;&gt;"", 예실[[#This Row],[보정값]], IF(예실[[#This Row],[실적]]="", "", 예실[[#This Row],[실적]]))</f>
        <v>3168722000</v>
      </c>
      <c r="R7" t="str">
        <f>IF(예실[[#This Row],[분석실적]]="","MISSING", IF(NOT(ISNUMBER(예실[[#This Row],[분석실적]])),"INVALID", IF(예실[[#This Row],[예산]]=0,"NO_BUDGET","OK")))</f>
        <v>OK</v>
      </c>
      <c r="S7" s="5">
        <f>IF(예실[[#This Row],[데이터상태]]&lt;&gt;"OK", "", IF(예실[[#This Row],[계정유형]]="수익", 예실[[#This Row],[예산]]-예실[[#This Row],[분석실적]], 예실[[#This Row],[분석실적]]-예실[[#This Row],[예산]]))</f>
        <v>31278000</v>
      </c>
      <c r="T7">
        <f>IF(예실[[#This Row],[데이터상태]]&lt;&gt;"OK", "", 예실[[#This Row],[불리금액]]/예실[[#This Row],[예산]])</f>
        <v>9.7743750000000001E-3</v>
      </c>
      <c r="U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" spans="1:21">
      <c r="A8" t="s">
        <v>32</v>
      </c>
      <c r="B8" t="s">
        <v>33</v>
      </c>
      <c r="C8" s="6">
        <v>45839</v>
      </c>
      <c r="D8">
        <v>2025</v>
      </c>
      <c r="E8">
        <v>7</v>
      </c>
      <c r="F8">
        <v>3</v>
      </c>
      <c r="G8" s="5">
        <v>3200000000</v>
      </c>
      <c r="H8" s="5">
        <v>3219921000</v>
      </c>
      <c r="I8" t="s">
        <v>34</v>
      </c>
      <c r="J8" t="s">
        <v>35</v>
      </c>
      <c r="K8">
        <f>COUNTIFS(예실[계정코드], 예실[[#This Row],[계정코드]], 예실[월], 예실[[#This Row],[월]])</f>
        <v>1</v>
      </c>
      <c r="L8">
        <f>AVERAGEIFS(예실[실적], 예실[계정코드], 예실[[#This Row],[계정코드]])</f>
        <v>3236344238.0952382</v>
      </c>
      <c r="M8">
        <f>IF(ISNUMBER(예실[[#This Row],[실적]]), 예실[[#This Row],[실적]]/예실[[#This Row],[계정평균]], "")</f>
        <v>0.99492537354280208</v>
      </c>
      <c r="N8" t="str">
        <f>IF(예실[[#This Row],[평균대비배수]]="", "", IF(예실[[#This Row],[평균대비배수]]&gt;=튀는값배수기준, "원천확인", ""))</f>
        <v/>
      </c>
      <c r="O8" t="str">
        <f>예실[[#This Row],[계정코드]]&amp;"|"&amp;TEXT(예실[[#This Row],[월]], "yyyy-mm")</f>
        <v>4110|2025-07</v>
      </c>
      <c r="P8" s="28" t="str">
        <f>IFERROR(INDEX(보정[보정 값], MATCH(예실[[#This Row],[키]], 보정[키], 0)), "")</f>
        <v/>
      </c>
      <c r="Q8" s="28">
        <f>IF(예실[[#This Row],[보정값]]&lt;&gt;"", 예실[[#This Row],[보정값]], IF(예실[[#This Row],[실적]]="", "", 예실[[#This Row],[실적]]))</f>
        <v>3219921000</v>
      </c>
      <c r="R8" t="str">
        <f>IF(예실[[#This Row],[분석실적]]="","MISSING", IF(NOT(ISNUMBER(예실[[#This Row],[분석실적]])),"INVALID", IF(예실[[#This Row],[예산]]=0,"NO_BUDGET","OK")))</f>
        <v>OK</v>
      </c>
      <c r="S8" s="5">
        <f>IF(예실[[#This Row],[데이터상태]]&lt;&gt;"OK", "", IF(예실[[#This Row],[계정유형]]="수익", 예실[[#This Row],[예산]]-예실[[#This Row],[분석실적]], 예실[[#This Row],[분석실적]]-예실[[#This Row],[예산]]))</f>
        <v>-19921000</v>
      </c>
      <c r="T8">
        <f>IF(예실[[#This Row],[데이터상태]]&lt;&gt;"OK", "", 예실[[#This Row],[불리금액]]/예실[[#This Row],[예산]])</f>
        <v>-6.2253124999999999E-3</v>
      </c>
      <c r="U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" spans="1:21">
      <c r="A9" t="s">
        <v>32</v>
      </c>
      <c r="B9" t="s">
        <v>33</v>
      </c>
      <c r="C9" s="6">
        <v>45870</v>
      </c>
      <c r="D9">
        <v>2025</v>
      </c>
      <c r="E9">
        <v>8</v>
      </c>
      <c r="F9">
        <v>3</v>
      </c>
      <c r="G9" s="5">
        <v>3200000000</v>
      </c>
      <c r="H9" s="5">
        <v>3243541000</v>
      </c>
      <c r="I9" t="s">
        <v>34</v>
      </c>
      <c r="J9" t="s">
        <v>35</v>
      </c>
      <c r="K9">
        <f>COUNTIFS(예실[계정코드], 예실[[#This Row],[계정코드]], 예실[월], 예실[[#This Row],[월]])</f>
        <v>1</v>
      </c>
      <c r="L9">
        <f>AVERAGEIFS(예실[실적], 예실[계정코드], 예실[[#This Row],[계정코드]])</f>
        <v>3236344238.0952382</v>
      </c>
      <c r="M9">
        <f>IF(ISNUMBER(예실[[#This Row],[실적]]), 예실[[#This Row],[실적]]/예실[[#This Row],[계정평균]], "")</f>
        <v>1.0022237318947869</v>
      </c>
      <c r="N9" t="str">
        <f>IF(예실[[#This Row],[평균대비배수]]="", "", IF(예실[[#This Row],[평균대비배수]]&gt;=튀는값배수기준, "원천확인", ""))</f>
        <v/>
      </c>
      <c r="O9" t="str">
        <f>예실[[#This Row],[계정코드]]&amp;"|"&amp;TEXT(예실[[#This Row],[월]], "yyyy-mm")</f>
        <v>4110|2025-08</v>
      </c>
      <c r="P9" s="28" t="str">
        <f>IFERROR(INDEX(보정[보정 값], MATCH(예실[[#This Row],[키]], 보정[키], 0)), "")</f>
        <v/>
      </c>
      <c r="Q9" s="28">
        <f>IF(예실[[#This Row],[보정값]]&lt;&gt;"", 예실[[#This Row],[보정값]], IF(예실[[#This Row],[실적]]="", "", 예실[[#This Row],[실적]]))</f>
        <v>3243541000</v>
      </c>
      <c r="R9" t="str">
        <f>IF(예실[[#This Row],[분석실적]]="","MISSING", IF(NOT(ISNUMBER(예실[[#This Row],[분석실적]])),"INVALID", IF(예실[[#This Row],[예산]]=0,"NO_BUDGET","OK")))</f>
        <v>OK</v>
      </c>
      <c r="S9" s="5">
        <f>IF(예실[[#This Row],[데이터상태]]&lt;&gt;"OK", "", IF(예실[[#This Row],[계정유형]]="수익", 예실[[#This Row],[예산]]-예실[[#This Row],[분석실적]], 예실[[#This Row],[분석실적]]-예실[[#This Row],[예산]]))</f>
        <v>-43541000</v>
      </c>
      <c r="T9">
        <f>IF(예실[[#This Row],[데이터상태]]&lt;&gt;"OK", "", 예실[[#This Row],[불리금액]]/예실[[#This Row],[예산]])</f>
        <v>-1.3606562500000001E-2</v>
      </c>
      <c r="U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" spans="1:21">
      <c r="A10" t="s">
        <v>32</v>
      </c>
      <c r="B10" t="s">
        <v>33</v>
      </c>
      <c r="C10" s="6">
        <v>45901</v>
      </c>
      <c r="D10">
        <v>2025</v>
      </c>
      <c r="E10">
        <v>9</v>
      </c>
      <c r="F10">
        <v>3</v>
      </c>
      <c r="G10" s="5">
        <v>3200000000</v>
      </c>
      <c r="H10" s="5">
        <v>3202531000</v>
      </c>
      <c r="I10" t="s">
        <v>34</v>
      </c>
      <c r="J10" t="s">
        <v>35</v>
      </c>
      <c r="K10">
        <f>COUNTIFS(예실[계정코드], 예실[[#This Row],[계정코드]], 예실[월], 예실[[#This Row],[월]])</f>
        <v>1</v>
      </c>
      <c r="L10">
        <f>AVERAGEIFS(예실[실적], 예실[계정코드], 예실[[#This Row],[계정코드]])</f>
        <v>3236344238.0952382</v>
      </c>
      <c r="M10">
        <f>IF(ISNUMBER(예실[[#This Row],[실적]]), 예실[[#This Row],[실적]]/예실[[#This Row],[계정평균]], "")</f>
        <v>0.98955202672904197</v>
      </c>
      <c r="N10" t="str">
        <f>IF(예실[[#This Row],[평균대비배수]]="", "", IF(예실[[#This Row],[평균대비배수]]&gt;=튀는값배수기준, "원천확인", ""))</f>
        <v/>
      </c>
      <c r="O10" t="str">
        <f>예실[[#This Row],[계정코드]]&amp;"|"&amp;TEXT(예실[[#This Row],[월]], "yyyy-mm")</f>
        <v>4110|2025-09</v>
      </c>
      <c r="P10" s="28" t="str">
        <f>IFERROR(INDEX(보정[보정 값], MATCH(예실[[#This Row],[키]], 보정[키], 0)), "")</f>
        <v/>
      </c>
      <c r="Q10" s="28">
        <f>IF(예실[[#This Row],[보정값]]&lt;&gt;"", 예실[[#This Row],[보정값]], IF(예실[[#This Row],[실적]]="", "", 예실[[#This Row],[실적]]))</f>
        <v>3202531000</v>
      </c>
      <c r="R10" t="str">
        <f>IF(예실[[#This Row],[분석실적]]="","MISSING", IF(NOT(ISNUMBER(예실[[#This Row],[분석실적]])),"INVALID", IF(예실[[#This Row],[예산]]=0,"NO_BUDGET","OK")))</f>
        <v>OK</v>
      </c>
      <c r="S10" s="5">
        <f>IF(예실[[#This Row],[데이터상태]]&lt;&gt;"OK", "", IF(예실[[#This Row],[계정유형]]="수익", 예실[[#This Row],[예산]]-예실[[#This Row],[분석실적]], 예실[[#This Row],[분석실적]]-예실[[#This Row],[예산]]))</f>
        <v>-2531000</v>
      </c>
      <c r="T10">
        <f>IF(예실[[#This Row],[데이터상태]]&lt;&gt;"OK", "", 예실[[#This Row],[불리금액]]/예실[[#This Row],[예산]])</f>
        <v>-7.9093749999999997E-4</v>
      </c>
      <c r="U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" spans="1:21">
      <c r="A11" t="s">
        <v>32</v>
      </c>
      <c r="B11" t="s">
        <v>33</v>
      </c>
      <c r="C11" s="6">
        <v>45931</v>
      </c>
      <c r="D11">
        <v>2025</v>
      </c>
      <c r="E11">
        <v>10</v>
      </c>
      <c r="F11">
        <v>4</v>
      </c>
      <c r="G11" s="5">
        <v>3200000000</v>
      </c>
      <c r="H11" s="5">
        <v>3202896000</v>
      </c>
      <c r="I11" t="s">
        <v>34</v>
      </c>
      <c r="J11" t="s">
        <v>35</v>
      </c>
      <c r="K11">
        <f>COUNTIFS(예실[계정코드], 예실[[#This Row],[계정코드]], 예실[월], 예실[[#This Row],[월]])</f>
        <v>1</v>
      </c>
      <c r="L11">
        <f>AVERAGEIFS(예실[실적], 예실[계정코드], 예실[[#This Row],[계정코드]])</f>
        <v>3236344238.0952382</v>
      </c>
      <c r="M11">
        <f>IF(ISNUMBER(예실[[#This Row],[실적]]), 예실[[#This Row],[실적]]/예실[[#This Row],[계정평균]], "")</f>
        <v>0.98966480830391379</v>
      </c>
      <c r="N11" t="str">
        <f>IF(예실[[#This Row],[평균대비배수]]="", "", IF(예실[[#This Row],[평균대비배수]]&gt;=튀는값배수기준, "원천확인", ""))</f>
        <v/>
      </c>
      <c r="O11" t="str">
        <f>예실[[#This Row],[계정코드]]&amp;"|"&amp;TEXT(예실[[#This Row],[월]], "yyyy-mm")</f>
        <v>4110|2025-10</v>
      </c>
      <c r="P11" s="28" t="str">
        <f>IFERROR(INDEX(보정[보정 값], MATCH(예실[[#This Row],[키]], 보정[키], 0)), "")</f>
        <v/>
      </c>
      <c r="Q11" s="28">
        <f>IF(예실[[#This Row],[보정값]]&lt;&gt;"", 예실[[#This Row],[보정값]], IF(예실[[#This Row],[실적]]="", "", 예실[[#This Row],[실적]]))</f>
        <v>3202896000</v>
      </c>
      <c r="R11" t="str">
        <f>IF(예실[[#This Row],[분석실적]]="","MISSING", IF(NOT(ISNUMBER(예실[[#This Row],[분석실적]])),"INVALID", IF(예실[[#This Row],[예산]]=0,"NO_BUDGET","OK")))</f>
        <v>OK</v>
      </c>
      <c r="S11" s="5">
        <f>IF(예실[[#This Row],[데이터상태]]&lt;&gt;"OK", "", IF(예실[[#This Row],[계정유형]]="수익", 예실[[#This Row],[예산]]-예실[[#This Row],[분석실적]], 예실[[#This Row],[분석실적]]-예실[[#This Row],[예산]]))</f>
        <v>-2896000</v>
      </c>
      <c r="T11">
        <f>IF(예실[[#This Row],[데이터상태]]&lt;&gt;"OK", "", 예실[[#This Row],[불리금액]]/예실[[#This Row],[예산]])</f>
        <v>-9.0499999999999999E-4</v>
      </c>
      <c r="U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" spans="1:21">
      <c r="A12" t="s">
        <v>32</v>
      </c>
      <c r="B12" t="s">
        <v>33</v>
      </c>
      <c r="C12" s="6">
        <v>45962</v>
      </c>
      <c r="D12">
        <v>2025</v>
      </c>
      <c r="E12">
        <v>11</v>
      </c>
      <c r="F12">
        <v>4</v>
      </c>
      <c r="G12" s="5">
        <v>3200000000</v>
      </c>
      <c r="H12" s="5">
        <v>3157095000</v>
      </c>
      <c r="I12" t="s">
        <v>34</v>
      </c>
      <c r="J12" t="s">
        <v>35</v>
      </c>
      <c r="K12">
        <f>COUNTIFS(예실[계정코드], 예실[[#This Row],[계정코드]], 예실[월], 예실[[#This Row],[월]])</f>
        <v>1</v>
      </c>
      <c r="L12">
        <f>AVERAGEIFS(예실[실적], 예실[계정코드], 예실[[#This Row],[계정코드]])</f>
        <v>3236344238.0952382</v>
      </c>
      <c r="M12">
        <f>IF(ISNUMBER(예실[[#This Row],[실적]]), 예실[[#This Row],[실적]]/예실[[#This Row],[계정평균]], "")</f>
        <v>0.97551272909649422</v>
      </c>
      <c r="N12" t="str">
        <f>IF(예실[[#This Row],[평균대비배수]]="", "", IF(예실[[#This Row],[평균대비배수]]&gt;=튀는값배수기준, "원천확인", ""))</f>
        <v/>
      </c>
      <c r="O12" t="str">
        <f>예실[[#This Row],[계정코드]]&amp;"|"&amp;TEXT(예실[[#This Row],[월]], "yyyy-mm")</f>
        <v>4110|2025-11</v>
      </c>
      <c r="P12" s="28" t="str">
        <f>IFERROR(INDEX(보정[보정 값], MATCH(예실[[#This Row],[키]], 보정[키], 0)), "")</f>
        <v/>
      </c>
      <c r="Q12" s="28">
        <f>IF(예실[[#This Row],[보정값]]&lt;&gt;"", 예실[[#This Row],[보정값]], IF(예실[[#This Row],[실적]]="", "", 예실[[#This Row],[실적]]))</f>
        <v>3157095000</v>
      </c>
      <c r="R12" t="str">
        <f>IF(예실[[#This Row],[분석실적]]="","MISSING", IF(NOT(ISNUMBER(예실[[#This Row],[분석실적]])),"INVALID", IF(예실[[#This Row],[예산]]=0,"NO_BUDGET","OK")))</f>
        <v>OK</v>
      </c>
      <c r="S12" s="5">
        <f>IF(예실[[#This Row],[데이터상태]]&lt;&gt;"OK", "", IF(예실[[#This Row],[계정유형]]="수익", 예실[[#This Row],[예산]]-예실[[#This Row],[분석실적]], 예실[[#This Row],[분석실적]]-예실[[#This Row],[예산]]))</f>
        <v>42905000</v>
      </c>
      <c r="T12">
        <f>IF(예실[[#This Row],[데이터상태]]&lt;&gt;"OK", "", 예실[[#This Row],[불리금액]]/예실[[#This Row],[예산]])</f>
        <v>1.34078125E-2</v>
      </c>
      <c r="U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" spans="1:21">
      <c r="A13" t="s">
        <v>32</v>
      </c>
      <c r="B13" t="s">
        <v>33</v>
      </c>
      <c r="C13" s="6">
        <v>45992</v>
      </c>
      <c r="D13">
        <v>2025</v>
      </c>
      <c r="E13">
        <v>12</v>
      </c>
      <c r="F13">
        <v>4</v>
      </c>
      <c r="G13" s="5">
        <v>3200000000</v>
      </c>
      <c r="H13" s="5">
        <v>3221773000</v>
      </c>
      <c r="I13" t="s">
        <v>34</v>
      </c>
      <c r="J13" t="s">
        <v>35</v>
      </c>
      <c r="K13">
        <f>COUNTIFS(예실[계정코드], 예실[[#This Row],[계정코드]], 예실[월], 예실[[#This Row],[월]])</f>
        <v>1</v>
      </c>
      <c r="L13">
        <f>AVERAGEIFS(예실[실적], 예실[계정코드], 예실[[#This Row],[계정코드]])</f>
        <v>3236344238.0952382</v>
      </c>
      <c r="M13">
        <f>IF(ISNUMBER(예실[[#This Row],[실적]]), 예실[[#This Row],[실적]]/예실[[#This Row],[계정평균]], "")</f>
        <v>0.99549762416379595</v>
      </c>
      <c r="N13" t="str">
        <f>IF(예실[[#This Row],[평균대비배수]]="", "", IF(예실[[#This Row],[평균대비배수]]&gt;=튀는값배수기준, "원천확인", ""))</f>
        <v/>
      </c>
      <c r="O13" t="str">
        <f>예실[[#This Row],[계정코드]]&amp;"|"&amp;TEXT(예실[[#This Row],[월]], "yyyy-mm")</f>
        <v>4110|2025-12</v>
      </c>
      <c r="P13" s="28" t="str">
        <f>IFERROR(INDEX(보정[보정 값], MATCH(예실[[#This Row],[키]], 보정[키], 0)), "")</f>
        <v/>
      </c>
      <c r="Q13" s="28">
        <f>IF(예실[[#This Row],[보정값]]&lt;&gt;"", 예실[[#This Row],[보정값]], IF(예실[[#This Row],[실적]]="", "", 예실[[#This Row],[실적]]))</f>
        <v>3221773000</v>
      </c>
      <c r="R13" t="str">
        <f>IF(예실[[#This Row],[분석실적]]="","MISSING", IF(NOT(ISNUMBER(예실[[#This Row],[분석실적]])),"INVALID", IF(예실[[#This Row],[예산]]=0,"NO_BUDGET","OK")))</f>
        <v>OK</v>
      </c>
      <c r="S13" s="5">
        <f>IF(예실[[#This Row],[데이터상태]]&lt;&gt;"OK", "", IF(예실[[#This Row],[계정유형]]="수익", 예실[[#This Row],[예산]]-예실[[#This Row],[분석실적]], 예실[[#This Row],[분석실적]]-예실[[#This Row],[예산]]))</f>
        <v>-21773000</v>
      </c>
      <c r="T13">
        <f>IF(예실[[#This Row],[데이터상태]]&lt;&gt;"OK", "", 예실[[#This Row],[불리금액]]/예실[[#This Row],[예산]])</f>
        <v>-6.8040625000000002E-3</v>
      </c>
      <c r="U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" spans="1:21">
      <c r="A14" t="s">
        <v>32</v>
      </c>
      <c r="B14" t="s">
        <v>33</v>
      </c>
      <c r="C14" s="6">
        <v>46023</v>
      </c>
      <c r="D14">
        <v>2026</v>
      </c>
      <c r="E14">
        <v>1</v>
      </c>
      <c r="F14">
        <v>1</v>
      </c>
      <c r="G14" s="5">
        <v>3400000000</v>
      </c>
      <c r="H14" s="5">
        <v>3374391000</v>
      </c>
      <c r="I14" t="s">
        <v>34</v>
      </c>
      <c r="J14" t="s">
        <v>35</v>
      </c>
      <c r="K14">
        <f>COUNTIFS(예실[계정코드], 예실[[#This Row],[계정코드]], 예실[월], 예실[[#This Row],[월]])</f>
        <v>1</v>
      </c>
      <c r="L14">
        <f>AVERAGEIFS(예실[실적], 예실[계정코드], 예실[[#This Row],[계정코드]])</f>
        <v>3236344238.0952382</v>
      </c>
      <c r="M14">
        <f>IF(ISNUMBER(예실[[#This Row],[실적]]), 예실[[#This Row],[실적]]/예실[[#This Row],[계정평균]], "")</f>
        <v>1.042655154009825</v>
      </c>
      <c r="N14" t="str">
        <f>IF(예실[[#This Row],[평균대비배수]]="", "", IF(예실[[#This Row],[평균대비배수]]&gt;=튀는값배수기준, "원천확인", ""))</f>
        <v/>
      </c>
      <c r="O14" t="str">
        <f>예실[[#This Row],[계정코드]]&amp;"|"&amp;TEXT(예실[[#This Row],[월]], "yyyy-mm")</f>
        <v>4110|2026-01</v>
      </c>
      <c r="P14" s="28" t="str">
        <f>IFERROR(INDEX(보정[보정 값], MATCH(예실[[#This Row],[키]], 보정[키], 0)), "")</f>
        <v/>
      </c>
      <c r="Q14" s="28">
        <f>IF(예실[[#This Row],[보정값]]&lt;&gt;"", 예실[[#This Row],[보정값]], IF(예실[[#This Row],[실적]]="", "", 예실[[#This Row],[실적]]))</f>
        <v>3374391000</v>
      </c>
      <c r="R14" t="str">
        <f>IF(예실[[#This Row],[분석실적]]="","MISSING", IF(NOT(ISNUMBER(예실[[#This Row],[분석실적]])),"INVALID", IF(예실[[#This Row],[예산]]=0,"NO_BUDGET","OK")))</f>
        <v>OK</v>
      </c>
      <c r="S14" s="5">
        <f>IF(예실[[#This Row],[데이터상태]]&lt;&gt;"OK", "", IF(예실[[#This Row],[계정유형]]="수익", 예실[[#This Row],[예산]]-예실[[#This Row],[분석실적]], 예실[[#This Row],[분석실적]]-예실[[#This Row],[예산]]))</f>
        <v>25609000</v>
      </c>
      <c r="T14">
        <f>IF(예실[[#This Row],[데이터상태]]&lt;&gt;"OK", "", 예실[[#This Row],[불리금액]]/예실[[#This Row],[예산]])</f>
        <v>7.5320588235294117E-3</v>
      </c>
      <c r="U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5" spans="1:21">
      <c r="A15" t="s">
        <v>32</v>
      </c>
      <c r="B15" t="s">
        <v>33</v>
      </c>
      <c r="C15" s="6">
        <v>46054</v>
      </c>
      <c r="D15">
        <v>2026</v>
      </c>
      <c r="E15">
        <v>2</v>
      </c>
      <c r="F15">
        <v>1</v>
      </c>
      <c r="G15" s="5">
        <v>3400000000</v>
      </c>
      <c r="H15" s="5">
        <v>3369436000</v>
      </c>
      <c r="I15" t="s">
        <v>34</v>
      </c>
      <c r="J15" t="s">
        <v>35</v>
      </c>
      <c r="K15">
        <f>COUNTIFS(예실[계정코드], 예실[[#This Row],[계정코드]], 예실[월], 예실[[#This Row],[월]])</f>
        <v>1</v>
      </c>
      <c r="L15">
        <f>AVERAGEIFS(예실[실적], 예실[계정코드], 예실[[#This Row],[계정코드]])</f>
        <v>3236344238.0952382</v>
      </c>
      <c r="M15">
        <f>IF(ISNUMBER(예실[[#This Row],[실적]]), 예실[[#This Row],[실적]]/예실[[#This Row],[계정평균]], "")</f>
        <v>1.0411241055071117</v>
      </c>
      <c r="N15" t="str">
        <f>IF(예실[[#This Row],[평균대비배수]]="", "", IF(예실[[#This Row],[평균대비배수]]&gt;=튀는값배수기준, "원천확인", ""))</f>
        <v/>
      </c>
      <c r="O15" t="str">
        <f>예실[[#This Row],[계정코드]]&amp;"|"&amp;TEXT(예실[[#This Row],[월]], "yyyy-mm")</f>
        <v>4110|2026-02</v>
      </c>
      <c r="P15" s="28" t="str">
        <f>IFERROR(INDEX(보정[보정 값], MATCH(예실[[#This Row],[키]], 보정[키], 0)), "")</f>
        <v/>
      </c>
      <c r="Q15" s="28">
        <f>IF(예실[[#This Row],[보정값]]&lt;&gt;"", 예실[[#This Row],[보정값]], IF(예실[[#This Row],[실적]]="", "", 예실[[#This Row],[실적]]))</f>
        <v>3369436000</v>
      </c>
      <c r="R15" t="str">
        <f>IF(예실[[#This Row],[분석실적]]="","MISSING", IF(NOT(ISNUMBER(예실[[#This Row],[분석실적]])),"INVALID", IF(예실[[#This Row],[예산]]=0,"NO_BUDGET","OK")))</f>
        <v>OK</v>
      </c>
      <c r="S15" s="5">
        <f>IF(예실[[#This Row],[데이터상태]]&lt;&gt;"OK", "", IF(예실[[#This Row],[계정유형]]="수익", 예실[[#This Row],[예산]]-예실[[#This Row],[분석실적]], 예실[[#This Row],[분석실적]]-예실[[#This Row],[예산]]))</f>
        <v>30564000</v>
      </c>
      <c r="T15">
        <f>IF(예실[[#This Row],[데이터상태]]&lt;&gt;"OK", "", 예실[[#This Row],[불리금액]]/예실[[#This Row],[예산]])</f>
        <v>8.9894117647058829E-3</v>
      </c>
      <c r="U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6" spans="1:21">
      <c r="A16" t="s">
        <v>32</v>
      </c>
      <c r="B16" t="s">
        <v>33</v>
      </c>
      <c r="C16" s="6">
        <v>46082</v>
      </c>
      <c r="D16">
        <v>2026</v>
      </c>
      <c r="E16">
        <v>3</v>
      </c>
      <c r="F16">
        <v>1</v>
      </c>
      <c r="G16" s="5">
        <v>3400000000</v>
      </c>
      <c r="H16" s="5">
        <v>3373152000</v>
      </c>
      <c r="I16" t="s">
        <v>34</v>
      </c>
      <c r="J16" t="s">
        <v>35</v>
      </c>
      <c r="K16">
        <f>COUNTIFS(예실[계정코드], 예실[[#This Row],[계정코드]], 예실[월], 예실[[#This Row],[월]])</f>
        <v>1</v>
      </c>
      <c r="L16">
        <f>AVERAGEIFS(예실[실적], 예실[계정코드], 예실[[#This Row],[계정코드]])</f>
        <v>3236344238.0952382</v>
      </c>
      <c r="M16">
        <f>IF(ISNUMBER(예실[[#This Row],[실적]]), 예실[[#This Row],[실적]]/예실[[#This Row],[계정평균]], "")</f>
        <v>1.0422723146364925</v>
      </c>
      <c r="N16" t="str">
        <f>IF(예실[[#This Row],[평균대비배수]]="", "", IF(예실[[#This Row],[평균대비배수]]&gt;=튀는값배수기준, "원천확인", ""))</f>
        <v/>
      </c>
      <c r="O16" t="str">
        <f>예실[[#This Row],[계정코드]]&amp;"|"&amp;TEXT(예실[[#This Row],[월]], "yyyy-mm")</f>
        <v>4110|2026-03</v>
      </c>
      <c r="P16" s="28" t="str">
        <f>IFERROR(INDEX(보정[보정 값], MATCH(예실[[#This Row],[키]], 보정[키], 0)), "")</f>
        <v/>
      </c>
      <c r="Q16" s="28">
        <f>IF(예실[[#This Row],[보정값]]&lt;&gt;"", 예실[[#This Row],[보정값]], IF(예실[[#This Row],[실적]]="", "", 예실[[#This Row],[실적]]))</f>
        <v>3373152000</v>
      </c>
      <c r="R16" t="str">
        <f>IF(예실[[#This Row],[분석실적]]="","MISSING", IF(NOT(ISNUMBER(예실[[#This Row],[분석실적]])),"INVALID", IF(예실[[#This Row],[예산]]=0,"NO_BUDGET","OK")))</f>
        <v>OK</v>
      </c>
      <c r="S16" s="5">
        <f>IF(예실[[#This Row],[데이터상태]]&lt;&gt;"OK", "", IF(예실[[#This Row],[계정유형]]="수익", 예실[[#This Row],[예산]]-예실[[#This Row],[분석실적]], 예실[[#This Row],[분석실적]]-예실[[#This Row],[예산]]))</f>
        <v>26848000</v>
      </c>
      <c r="T16">
        <f>IF(예실[[#This Row],[데이터상태]]&lt;&gt;"OK", "", 예실[[#This Row],[불리금액]]/예실[[#This Row],[예산]])</f>
        <v>7.8964705882352947E-3</v>
      </c>
      <c r="U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" spans="1:21">
      <c r="A17" t="s">
        <v>32</v>
      </c>
      <c r="B17" t="s">
        <v>33</v>
      </c>
      <c r="C17" s="6">
        <v>46113</v>
      </c>
      <c r="D17">
        <v>2026</v>
      </c>
      <c r="E17">
        <v>4</v>
      </c>
      <c r="F17">
        <v>2</v>
      </c>
      <c r="G17" s="5">
        <v>3400000000</v>
      </c>
      <c r="H17" s="5">
        <v>3369855000</v>
      </c>
      <c r="I17" t="s">
        <v>34</v>
      </c>
      <c r="J17" t="s">
        <v>35</v>
      </c>
      <c r="K17">
        <f>COUNTIFS(예실[계정코드], 예실[[#This Row],[계정코드]], 예실[월], 예실[[#This Row],[월]])</f>
        <v>1</v>
      </c>
      <c r="L17">
        <f>AVERAGEIFS(예실[실적], 예실[계정코드], 예실[[#This Row],[계정코드]])</f>
        <v>3236344238.0952382</v>
      </c>
      <c r="M17">
        <f>IF(ISNUMBER(예실[[#This Row],[실적]]), 예실[[#This Row],[실적]]/예실[[#This Row],[계정평균]], "")</f>
        <v>1.0412535725752523</v>
      </c>
      <c r="N17" t="str">
        <f>IF(예실[[#This Row],[평균대비배수]]="", "", IF(예실[[#This Row],[평균대비배수]]&gt;=튀는값배수기준, "원천확인", ""))</f>
        <v/>
      </c>
      <c r="O17" t="str">
        <f>예실[[#This Row],[계정코드]]&amp;"|"&amp;TEXT(예실[[#This Row],[월]], "yyyy-mm")</f>
        <v>4110|2026-04</v>
      </c>
      <c r="P17" s="28" t="str">
        <f>IFERROR(INDEX(보정[보정 값], MATCH(예실[[#This Row],[키]], 보정[키], 0)), "")</f>
        <v/>
      </c>
      <c r="Q17" s="28">
        <f>IF(예실[[#This Row],[보정값]]&lt;&gt;"", 예실[[#This Row],[보정값]], IF(예실[[#This Row],[실적]]="", "", 예실[[#This Row],[실적]]))</f>
        <v>3369855000</v>
      </c>
      <c r="R17" t="str">
        <f>IF(예실[[#This Row],[분석실적]]="","MISSING", IF(NOT(ISNUMBER(예실[[#This Row],[분석실적]])),"INVALID", IF(예실[[#This Row],[예산]]=0,"NO_BUDGET","OK")))</f>
        <v>OK</v>
      </c>
      <c r="S17" s="5">
        <f>IF(예실[[#This Row],[데이터상태]]&lt;&gt;"OK", "", IF(예실[[#This Row],[계정유형]]="수익", 예실[[#This Row],[예산]]-예실[[#This Row],[분석실적]], 예실[[#This Row],[분석실적]]-예실[[#This Row],[예산]]))</f>
        <v>30145000</v>
      </c>
      <c r="T17">
        <f>IF(예실[[#This Row],[데이터상태]]&lt;&gt;"OK", "", 예실[[#This Row],[불리금액]]/예실[[#This Row],[예산]])</f>
        <v>8.866176470588235E-3</v>
      </c>
      <c r="U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" spans="1:21">
      <c r="A18" t="s">
        <v>32</v>
      </c>
      <c r="B18" t="s">
        <v>33</v>
      </c>
      <c r="C18" s="6">
        <v>46143</v>
      </c>
      <c r="D18">
        <v>2026</v>
      </c>
      <c r="E18">
        <v>5</v>
      </c>
      <c r="F18">
        <v>2</v>
      </c>
      <c r="G18" s="5">
        <v>3400000000</v>
      </c>
      <c r="H18" s="5">
        <v>3354191000</v>
      </c>
      <c r="I18" t="s">
        <v>34</v>
      </c>
      <c r="J18" t="s">
        <v>35</v>
      </c>
      <c r="K18">
        <f>COUNTIFS(예실[계정코드], 예실[[#This Row],[계정코드]], 예실[월], 예실[[#This Row],[월]])</f>
        <v>1</v>
      </c>
      <c r="L18">
        <f>AVERAGEIFS(예실[실적], 예실[계정코드], 예실[[#This Row],[계정코드]])</f>
        <v>3236344238.0952382</v>
      </c>
      <c r="M18">
        <f>IF(ISNUMBER(예실[[#This Row],[실적]]), 예실[[#This Row],[실적]]/예실[[#This Row],[계정평균]], "")</f>
        <v>1.0364135435648592</v>
      </c>
      <c r="N18" t="str">
        <f>IF(예실[[#This Row],[평균대비배수]]="", "", IF(예실[[#This Row],[평균대비배수]]&gt;=튀는값배수기준, "원천확인", ""))</f>
        <v/>
      </c>
      <c r="O18" t="str">
        <f>예실[[#This Row],[계정코드]]&amp;"|"&amp;TEXT(예실[[#This Row],[월]], "yyyy-mm")</f>
        <v>4110|2026-05</v>
      </c>
      <c r="P18" s="28" t="str">
        <f>IFERROR(INDEX(보정[보정 값], MATCH(예실[[#This Row],[키]], 보정[키], 0)), "")</f>
        <v/>
      </c>
      <c r="Q18" s="28">
        <f>IF(예실[[#This Row],[보정값]]&lt;&gt;"", 예실[[#This Row],[보정값]], IF(예실[[#This Row],[실적]]="", "", 예실[[#This Row],[실적]]))</f>
        <v>3354191000</v>
      </c>
      <c r="R18" t="str">
        <f>IF(예실[[#This Row],[분석실적]]="","MISSING", IF(NOT(ISNUMBER(예실[[#This Row],[분석실적]])),"INVALID", IF(예실[[#This Row],[예산]]=0,"NO_BUDGET","OK")))</f>
        <v>OK</v>
      </c>
      <c r="S18" s="5">
        <f>IF(예실[[#This Row],[데이터상태]]&lt;&gt;"OK", "", IF(예실[[#This Row],[계정유형]]="수익", 예실[[#This Row],[예산]]-예실[[#This Row],[분석실적]], 예실[[#This Row],[분석실적]]-예실[[#This Row],[예산]]))</f>
        <v>45809000</v>
      </c>
      <c r="T18">
        <f>IF(예실[[#This Row],[데이터상태]]&lt;&gt;"OK", "", 예실[[#This Row],[불리금액]]/예실[[#This Row],[예산]])</f>
        <v>1.3473235294117647E-2</v>
      </c>
      <c r="U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" spans="1:21">
      <c r="A19" t="s">
        <v>32</v>
      </c>
      <c r="B19" t="s">
        <v>33</v>
      </c>
      <c r="C19" s="6">
        <v>46174</v>
      </c>
      <c r="D19">
        <v>2026</v>
      </c>
      <c r="E19">
        <v>6</v>
      </c>
      <c r="F19">
        <v>2</v>
      </c>
      <c r="G19" s="5">
        <v>3400000000</v>
      </c>
      <c r="H19" s="5">
        <v>3352623000</v>
      </c>
      <c r="I19" t="s">
        <v>34</v>
      </c>
      <c r="J19" t="s">
        <v>35</v>
      </c>
      <c r="K19">
        <f>COUNTIFS(예실[계정코드], 예실[[#This Row],[계정코드]], 예실[월], 예실[[#This Row],[월]])</f>
        <v>1</v>
      </c>
      <c r="L19">
        <f>AVERAGEIFS(예실[실적], 예실[계정코드], 예실[[#This Row],[계정코드]])</f>
        <v>3236344238.0952382</v>
      </c>
      <c r="M19">
        <f>IF(ISNUMBER(예실[[#This Row],[실적]]), 예실[[#This Row],[실적]]/예실[[#This Row],[계정평균]], "")</f>
        <v>1.035929046278834</v>
      </c>
      <c r="N19" t="str">
        <f>IF(예실[[#This Row],[평균대비배수]]="", "", IF(예실[[#This Row],[평균대비배수]]&gt;=튀는값배수기준, "원천확인", ""))</f>
        <v/>
      </c>
      <c r="O19" t="str">
        <f>예실[[#This Row],[계정코드]]&amp;"|"&amp;TEXT(예실[[#This Row],[월]], "yyyy-mm")</f>
        <v>4110|2026-06</v>
      </c>
      <c r="P19" s="28" t="str">
        <f>IFERROR(INDEX(보정[보정 값], MATCH(예실[[#This Row],[키]], 보정[키], 0)), "")</f>
        <v/>
      </c>
      <c r="Q19" s="28">
        <f>IF(예실[[#This Row],[보정값]]&lt;&gt;"", 예실[[#This Row],[보정값]], IF(예실[[#This Row],[실적]]="", "", 예실[[#This Row],[실적]]))</f>
        <v>3352623000</v>
      </c>
      <c r="R19" t="str">
        <f>IF(예실[[#This Row],[분석실적]]="","MISSING", IF(NOT(ISNUMBER(예실[[#This Row],[분석실적]])),"INVALID", IF(예실[[#This Row],[예산]]=0,"NO_BUDGET","OK")))</f>
        <v>OK</v>
      </c>
      <c r="S19" s="5">
        <f>IF(예실[[#This Row],[데이터상태]]&lt;&gt;"OK", "", IF(예실[[#This Row],[계정유형]]="수익", 예실[[#This Row],[예산]]-예실[[#This Row],[분석실적]], 예실[[#This Row],[분석실적]]-예실[[#This Row],[예산]]))</f>
        <v>47377000</v>
      </c>
      <c r="T19">
        <f>IF(예실[[#This Row],[데이터상태]]&lt;&gt;"OK", "", 예실[[#This Row],[불리금액]]/예실[[#This Row],[예산]])</f>
        <v>1.3934411764705883E-2</v>
      </c>
      <c r="U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" spans="1:21">
      <c r="A20" t="s">
        <v>32</v>
      </c>
      <c r="B20" t="s">
        <v>33</v>
      </c>
      <c r="C20" s="6">
        <v>46204</v>
      </c>
      <c r="D20">
        <v>2026</v>
      </c>
      <c r="E20">
        <v>7</v>
      </c>
      <c r="F20">
        <v>3</v>
      </c>
      <c r="G20" s="5">
        <v>3400000000</v>
      </c>
      <c r="H20" s="5">
        <v>3206038000</v>
      </c>
      <c r="I20" t="s">
        <v>34</v>
      </c>
      <c r="J20" t="s">
        <v>35</v>
      </c>
      <c r="K20">
        <f>COUNTIFS(예실[계정코드], 예실[[#This Row],[계정코드]], 예실[월], 예실[[#This Row],[월]])</f>
        <v>1</v>
      </c>
      <c r="L20">
        <f>AVERAGEIFS(예실[실적], 예실[계정코드], 예실[[#This Row],[계정코드]])</f>
        <v>3236344238.0952382</v>
      </c>
      <c r="M20">
        <f>IF(ISNUMBER(예실[[#This Row],[실적]]), 예실[[#This Row],[실적]]/예실[[#This Row],[계정평균]], "")</f>
        <v>0.99063565681966048</v>
      </c>
      <c r="N20" t="str">
        <f>IF(예실[[#This Row],[평균대비배수]]="", "", IF(예실[[#This Row],[평균대비배수]]&gt;=튀는값배수기준, "원천확인", ""))</f>
        <v/>
      </c>
      <c r="O20" t="str">
        <f>예실[[#This Row],[계정코드]]&amp;"|"&amp;TEXT(예실[[#This Row],[월]], "yyyy-mm")</f>
        <v>4110|2026-07</v>
      </c>
      <c r="P20" s="28" t="str">
        <f>IFERROR(INDEX(보정[보정 값], MATCH(예실[[#This Row],[키]], 보정[키], 0)), "")</f>
        <v/>
      </c>
      <c r="Q20" s="28">
        <f>IF(예실[[#This Row],[보정값]]&lt;&gt;"", 예실[[#This Row],[보정값]], IF(예실[[#This Row],[실적]]="", "", 예실[[#This Row],[실적]]))</f>
        <v>3206038000</v>
      </c>
      <c r="R20" t="str">
        <f>IF(예실[[#This Row],[분석실적]]="","MISSING", IF(NOT(ISNUMBER(예실[[#This Row],[분석실적]])),"INVALID", IF(예실[[#This Row],[예산]]=0,"NO_BUDGET","OK")))</f>
        <v>OK</v>
      </c>
      <c r="S20" s="5">
        <f>IF(예실[[#This Row],[데이터상태]]&lt;&gt;"OK", "", IF(예실[[#This Row],[계정유형]]="수익", 예실[[#This Row],[예산]]-예실[[#This Row],[분석실적]], 예실[[#This Row],[분석실적]]-예실[[#This Row],[예산]]))</f>
        <v>193962000</v>
      </c>
      <c r="T20">
        <f>IF(예실[[#This Row],[데이터상태]]&lt;&gt;"OK", "", 예실[[#This Row],[불리금액]]/예실[[#This Row],[예산]])</f>
        <v>5.7047647058823529E-2</v>
      </c>
      <c r="U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1" spans="1:21">
      <c r="A21" t="s">
        <v>32</v>
      </c>
      <c r="B21" t="s">
        <v>33</v>
      </c>
      <c r="C21" s="6">
        <v>46235</v>
      </c>
      <c r="D21">
        <v>2026</v>
      </c>
      <c r="E21">
        <v>8</v>
      </c>
      <c r="F21">
        <v>3</v>
      </c>
      <c r="G21" s="5">
        <v>3400000000</v>
      </c>
      <c r="H21" s="5">
        <v>3127302000</v>
      </c>
      <c r="I21" t="s">
        <v>34</v>
      </c>
      <c r="J21" t="s">
        <v>35</v>
      </c>
      <c r="K21">
        <f>COUNTIFS(예실[계정코드], 예실[[#This Row],[계정코드]], 예실[월], 예실[[#This Row],[월]])</f>
        <v>1</v>
      </c>
      <c r="L21">
        <f>AVERAGEIFS(예실[실적], 예실[계정코드], 예실[[#This Row],[계정코드]])</f>
        <v>3236344238.0952382</v>
      </c>
      <c r="M21">
        <f>IF(ISNUMBER(예실[[#This Row],[실적]]), 예실[[#This Row],[실적]]/예실[[#This Row],[계정평균]], "")</f>
        <v>0.96630697167140189</v>
      </c>
      <c r="N21" t="str">
        <f>IF(예실[[#This Row],[평균대비배수]]="", "", IF(예실[[#This Row],[평균대비배수]]&gt;=튀는값배수기준, "원천확인", ""))</f>
        <v/>
      </c>
      <c r="O21" t="str">
        <f>예실[[#This Row],[계정코드]]&amp;"|"&amp;TEXT(예실[[#This Row],[월]], "yyyy-mm")</f>
        <v>4110|2026-08</v>
      </c>
      <c r="P21" s="28" t="str">
        <f>IFERROR(INDEX(보정[보정 값], MATCH(예실[[#This Row],[키]], 보정[키], 0)), "")</f>
        <v/>
      </c>
      <c r="Q21" s="28">
        <f>IF(예실[[#This Row],[보정값]]&lt;&gt;"", 예실[[#This Row],[보정값]], IF(예실[[#This Row],[실적]]="", "", 예실[[#This Row],[실적]]))</f>
        <v>3127302000</v>
      </c>
      <c r="R21" t="str">
        <f>IF(예실[[#This Row],[분석실적]]="","MISSING", IF(NOT(ISNUMBER(예실[[#This Row],[분석실적]])),"INVALID", IF(예실[[#This Row],[예산]]=0,"NO_BUDGET","OK")))</f>
        <v>OK</v>
      </c>
      <c r="S21" s="5">
        <f>IF(예실[[#This Row],[데이터상태]]&lt;&gt;"OK", "", IF(예실[[#This Row],[계정유형]]="수익", 예실[[#This Row],[예산]]-예실[[#This Row],[분석실적]], 예실[[#This Row],[분석실적]]-예실[[#This Row],[예산]]))</f>
        <v>272698000</v>
      </c>
      <c r="T21">
        <f>IF(예실[[#This Row],[데이터상태]]&lt;&gt;"OK", "", 예실[[#This Row],[불리금액]]/예실[[#This Row],[예산]])</f>
        <v>8.0205294117647055E-2</v>
      </c>
      <c r="U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2" spans="1:21">
      <c r="A22" t="s">
        <v>76</v>
      </c>
      <c r="B22" t="s">
        <v>77</v>
      </c>
      <c r="C22" s="6">
        <v>46266</v>
      </c>
      <c r="D22">
        <v>2026</v>
      </c>
      <c r="E22">
        <v>9</v>
      </c>
      <c r="F22">
        <v>3</v>
      </c>
      <c r="G22" s="5">
        <v>6000000</v>
      </c>
      <c r="I22" t="s">
        <v>51</v>
      </c>
      <c r="J22" t="s">
        <v>52</v>
      </c>
      <c r="K22">
        <f>COUNTIFS(예실[계정코드], 예실[[#This Row],[계정코드]], 예실[월], 예실[[#This Row],[월]])</f>
        <v>1</v>
      </c>
      <c r="L22">
        <f>AVERAGEIFS(예실[실적], 예실[계정코드], 예실[[#This Row],[계정코드]])</f>
        <v>5882750</v>
      </c>
      <c r="M22" t="str">
        <f>IF(ISNUMBER(예실[[#This Row],[실적]]), 예실[[#This Row],[실적]]/예실[[#This Row],[계정평균]], "")</f>
        <v/>
      </c>
      <c r="N22" t="str">
        <f>IF(예실[[#This Row],[평균대비배수]]="", "", IF(예실[[#This Row],[평균대비배수]]&gt;=튀는값배수기준, "원천확인", ""))</f>
        <v/>
      </c>
      <c r="O22" t="str">
        <f>예실[[#This Row],[계정코드]]&amp;"|"&amp;TEXT(예실[[#This Row],[월]], "yyyy-mm")</f>
        <v>6230|2026-09</v>
      </c>
      <c r="P22" s="28" t="str">
        <f>IFERROR(INDEX(보정[보정 값], MATCH(예실[[#This Row],[키]], 보정[키], 0)), "")</f>
        <v/>
      </c>
      <c r="Q22" s="28" t="str">
        <f>IF(예실[[#This Row],[보정값]]&lt;&gt;"", 예실[[#This Row],[보정값]], IF(예실[[#This Row],[실적]]="", "", 예실[[#This Row],[실적]]))</f>
        <v/>
      </c>
      <c r="R22" t="str">
        <f>IF(예실[[#This Row],[분석실적]]="","MISSING", IF(NOT(ISNUMBER(예실[[#This Row],[분석실적]])),"INVALID", IF(예실[[#This Row],[예산]]=0,"NO_BUDGET","OK")))</f>
        <v>MISSING</v>
      </c>
      <c r="S22" s="5" t="str">
        <f>IF(예실[[#This Row],[데이터상태]]&lt;&gt;"OK", "", IF(예실[[#This Row],[계정유형]]="수익", 예실[[#This Row],[예산]]-예실[[#This Row],[분석실적]], 예실[[#This Row],[분석실적]]-예실[[#This Row],[예산]]))</f>
        <v/>
      </c>
      <c r="T22" s="31" t="str">
        <f>IF(예실[[#This Row],[데이터상태]]&lt;&gt;"OK", "", 예실[[#This Row],[불리금액]]/예실[[#This Row],[예산]])</f>
        <v/>
      </c>
      <c r="U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DATA_CHECK</v>
      </c>
    </row>
    <row r="23" spans="1:21">
      <c r="A23" t="s">
        <v>36</v>
      </c>
      <c r="B23" t="s">
        <v>37</v>
      </c>
      <c r="C23" s="6">
        <v>45658</v>
      </c>
      <c r="D23">
        <v>2025</v>
      </c>
      <c r="E23">
        <v>1</v>
      </c>
      <c r="F23">
        <v>1</v>
      </c>
      <c r="G23" s="5">
        <v>800000000</v>
      </c>
      <c r="H23" s="5">
        <v>829417000</v>
      </c>
      <c r="I23" t="s">
        <v>34</v>
      </c>
      <c r="J23" t="s">
        <v>35</v>
      </c>
      <c r="K23">
        <f>COUNTIFS(예실[계정코드], 예실[[#This Row],[계정코드]], 예실[월], 예실[[#This Row],[월]])</f>
        <v>1</v>
      </c>
      <c r="L23">
        <f>AVERAGEIFS(예실[실적], 예실[계정코드], 예실[[#This Row],[계정코드]])</f>
        <v>826141571.42857146</v>
      </c>
      <c r="M23">
        <f>IF(ISNUMBER(예실[[#This Row],[실적]]), 예실[[#This Row],[실적]]/예실[[#This Row],[계정평균]], "")</f>
        <v>1.0039647303618491</v>
      </c>
      <c r="N23" t="str">
        <f>IF(예실[[#This Row],[평균대비배수]]="", "", IF(예실[[#This Row],[평균대비배수]]&gt;=튀는값배수기준, "원천확인", ""))</f>
        <v/>
      </c>
      <c r="O23" t="str">
        <f>예실[[#This Row],[계정코드]]&amp;"|"&amp;TEXT(예실[[#This Row],[월]], "yyyy-mm")</f>
        <v>4120|2025-01</v>
      </c>
      <c r="P23" s="28" t="str">
        <f>IFERROR(INDEX(보정[보정 값], MATCH(예실[[#This Row],[키]], 보정[키], 0)), "")</f>
        <v/>
      </c>
      <c r="Q23" s="28">
        <f>IF(예실[[#This Row],[보정값]]&lt;&gt;"", 예실[[#This Row],[보정값]], IF(예실[[#This Row],[실적]]="", "", 예실[[#This Row],[실적]]))</f>
        <v>829417000</v>
      </c>
      <c r="R23" t="str">
        <f>IF(예실[[#This Row],[분석실적]]="","MISSING", IF(NOT(ISNUMBER(예실[[#This Row],[분석실적]])),"INVALID", IF(예실[[#This Row],[예산]]=0,"NO_BUDGET","OK")))</f>
        <v>OK</v>
      </c>
      <c r="S23" s="5">
        <f>IF(예실[[#This Row],[데이터상태]]&lt;&gt;"OK", "", IF(예실[[#This Row],[계정유형]]="수익", 예실[[#This Row],[예산]]-예실[[#This Row],[분석실적]], 예실[[#This Row],[분석실적]]-예실[[#This Row],[예산]]))</f>
        <v>-29417000</v>
      </c>
      <c r="T23">
        <f>IF(예실[[#This Row],[데이터상태]]&lt;&gt;"OK", "", 예실[[#This Row],[불리금액]]/예실[[#This Row],[예산]])</f>
        <v>-3.6771249999999998E-2</v>
      </c>
      <c r="U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4" spans="1:21">
      <c r="A24" t="s">
        <v>36</v>
      </c>
      <c r="B24" t="s">
        <v>37</v>
      </c>
      <c r="C24" s="6">
        <v>45689</v>
      </c>
      <c r="D24">
        <v>2025</v>
      </c>
      <c r="E24">
        <v>2</v>
      </c>
      <c r="F24">
        <v>1</v>
      </c>
      <c r="G24" s="5">
        <v>800000000</v>
      </c>
      <c r="H24" s="5">
        <v>838914000</v>
      </c>
      <c r="I24" t="s">
        <v>34</v>
      </c>
      <c r="J24" t="s">
        <v>35</v>
      </c>
      <c r="K24">
        <f>COUNTIFS(예실[계정코드], 예실[[#This Row],[계정코드]], 예실[월], 예실[[#This Row],[월]])</f>
        <v>1</v>
      </c>
      <c r="L24">
        <f>AVERAGEIFS(예실[실적], 예실[계정코드], 예실[[#This Row],[계정코드]])</f>
        <v>826141571.42857146</v>
      </c>
      <c r="M24">
        <f>IF(ISNUMBER(예실[[#This Row],[실적]]), 예실[[#This Row],[실적]]/예실[[#This Row],[계정평균]], "")</f>
        <v>1.0154603387762491</v>
      </c>
      <c r="N24" t="str">
        <f>IF(예실[[#This Row],[평균대비배수]]="", "", IF(예실[[#This Row],[평균대비배수]]&gt;=튀는값배수기준, "원천확인", ""))</f>
        <v/>
      </c>
      <c r="O24" t="str">
        <f>예실[[#This Row],[계정코드]]&amp;"|"&amp;TEXT(예실[[#This Row],[월]], "yyyy-mm")</f>
        <v>4120|2025-02</v>
      </c>
      <c r="P24" s="28" t="str">
        <f>IFERROR(INDEX(보정[보정 값], MATCH(예실[[#This Row],[키]], 보정[키], 0)), "")</f>
        <v/>
      </c>
      <c r="Q24" s="28">
        <f>IF(예실[[#This Row],[보정값]]&lt;&gt;"", 예실[[#This Row],[보정값]], IF(예실[[#This Row],[실적]]="", "", 예실[[#This Row],[실적]]))</f>
        <v>838914000</v>
      </c>
      <c r="R24" t="str">
        <f>IF(예실[[#This Row],[분석실적]]="","MISSING", IF(NOT(ISNUMBER(예실[[#This Row],[분석실적]])),"INVALID", IF(예실[[#This Row],[예산]]=0,"NO_BUDGET","OK")))</f>
        <v>OK</v>
      </c>
      <c r="S24" s="5">
        <f>IF(예실[[#This Row],[데이터상태]]&lt;&gt;"OK", "", IF(예실[[#This Row],[계정유형]]="수익", 예실[[#This Row],[예산]]-예실[[#This Row],[분석실적]], 예실[[#This Row],[분석실적]]-예실[[#This Row],[예산]]))</f>
        <v>-38914000</v>
      </c>
      <c r="T24">
        <f>IF(예실[[#This Row],[데이터상태]]&lt;&gt;"OK", "", 예실[[#This Row],[불리금액]]/예실[[#This Row],[예산]])</f>
        <v>-4.8642499999999998E-2</v>
      </c>
      <c r="U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5" spans="1:21">
      <c r="A25" t="s">
        <v>36</v>
      </c>
      <c r="B25" t="s">
        <v>37</v>
      </c>
      <c r="C25" s="6">
        <v>45717</v>
      </c>
      <c r="D25">
        <v>2025</v>
      </c>
      <c r="E25">
        <v>3</v>
      </c>
      <c r="F25">
        <v>1</v>
      </c>
      <c r="G25" s="5">
        <v>800000000</v>
      </c>
      <c r="H25" s="5">
        <v>819377000</v>
      </c>
      <c r="I25" t="s">
        <v>34</v>
      </c>
      <c r="J25" t="s">
        <v>35</v>
      </c>
      <c r="K25">
        <f>COUNTIFS(예실[계정코드], 예실[[#This Row],[계정코드]], 예실[월], 예실[[#This Row],[월]])</f>
        <v>1</v>
      </c>
      <c r="L25">
        <f>AVERAGEIFS(예실[실적], 예실[계정코드], 예실[[#This Row],[계정코드]])</f>
        <v>826141571.42857146</v>
      </c>
      <c r="M25">
        <f>IF(ISNUMBER(예실[[#This Row],[실적]]), 예실[[#This Row],[실적]]/예실[[#This Row],[계정평균]], "")</f>
        <v>0.99181184961207791</v>
      </c>
      <c r="N25" t="str">
        <f>IF(예실[[#This Row],[평균대비배수]]="", "", IF(예실[[#This Row],[평균대비배수]]&gt;=튀는값배수기준, "원천확인", ""))</f>
        <v/>
      </c>
      <c r="O25" t="str">
        <f>예실[[#This Row],[계정코드]]&amp;"|"&amp;TEXT(예실[[#This Row],[월]], "yyyy-mm")</f>
        <v>4120|2025-03</v>
      </c>
      <c r="P25" s="28" t="str">
        <f>IFERROR(INDEX(보정[보정 값], MATCH(예실[[#This Row],[키]], 보정[키], 0)), "")</f>
        <v/>
      </c>
      <c r="Q25" s="28">
        <f>IF(예실[[#This Row],[보정값]]&lt;&gt;"", 예실[[#This Row],[보정값]], IF(예실[[#This Row],[실적]]="", "", 예실[[#This Row],[실적]]))</f>
        <v>819377000</v>
      </c>
      <c r="R25" t="str">
        <f>IF(예실[[#This Row],[분석실적]]="","MISSING", IF(NOT(ISNUMBER(예실[[#This Row],[분석실적]])),"INVALID", IF(예실[[#This Row],[예산]]=0,"NO_BUDGET","OK")))</f>
        <v>OK</v>
      </c>
      <c r="S25" s="5">
        <f>IF(예실[[#This Row],[데이터상태]]&lt;&gt;"OK", "", IF(예실[[#This Row],[계정유형]]="수익", 예실[[#This Row],[예산]]-예실[[#This Row],[분석실적]], 예실[[#This Row],[분석실적]]-예실[[#This Row],[예산]]))</f>
        <v>-19377000</v>
      </c>
      <c r="T25">
        <f>IF(예실[[#This Row],[데이터상태]]&lt;&gt;"OK", "", 예실[[#This Row],[불리금액]]/예실[[#This Row],[예산]])</f>
        <v>-2.422125E-2</v>
      </c>
      <c r="U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" spans="1:21">
      <c r="A26" t="s">
        <v>36</v>
      </c>
      <c r="B26" t="s">
        <v>37</v>
      </c>
      <c r="C26" s="6">
        <v>45748</v>
      </c>
      <c r="D26">
        <v>2025</v>
      </c>
      <c r="E26">
        <v>4</v>
      </c>
      <c r="F26">
        <v>2</v>
      </c>
      <c r="G26" s="5">
        <v>800000000</v>
      </c>
      <c r="H26" s="5">
        <v>820519000</v>
      </c>
      <c r="I26" t="s">
        <v>34</v>
      </c>
      <c r="J26" t="s">
        <v>35</v>
      </c>
      <c r="K26">
        <f>COUNTIFS(예실[계정코드], 예실[[#This Row],[계정코드]], 예실[월], 예실[[#This Row],[월]])</f>
        <v>1</v>
      </c>
      <c r="L26">
        <f>AVERAGEIFS(예실[실적], 예실[계정코드], 예실[[#This Row],[계정코드]])</f>
        <v>826141571.42857146</v>
      </c>
      <c r="M26">
        <f>IF(ISNUMBER(예실[[#This Row],[실적]]), 예실[[#This Row],[실적]]/예실[[#This Row],[계정평균]], "")</f>
        <v>0.99319417927504983</v>
      </c>
      <c r="N26" t="str">
        <f>IF(예실[[#This Row],[평균대비배수]]="", "", IF(예실[[#This Row],[평균대비배수]]&gt;=튀는값배수기준, "원천확인", ""))</f>
        <v/>
      </c>
      <c r="O26" t="str">
        <f>예실[[#This Row],[계정코드]]&amp;"|"&amp;TEXT(예실[[#This Row],[월]], "yyyy-mm")</f>
        <v>4120|2025-04</v>
      </c>
      <c r="P26" s="28" t="str">
        <f>IFERROR(INDEX(보정[보정 값], MATCH(예실[[#This Row],[키]], 보정[키], 0)), "")</f>
        <v/>
      </c>
      <c r="Q26" s="28">
        <f>IF(예실[[#This Row],[보정값]]&lt;&gt;"", 예실[[#This Row],[보정값]], IF(예실[[#This Row],[실적]]="", "", 예실[[#This Row],[실적]]))</f>
        <v>820519000</v>
      </c>
      <c r="R26" t="str">
        <f>IF(예실[[#This Row],[분석실적]]="","MISSING", IF(NOT(ISNUMBER(예실[[#This Row],[분석실적]])),"INVALID", IF(예실[[#This Row],[예산]]=0,"NO_BUDGET","OK")))</f>
        <v>OK</v>
      </c>
      <c r="S26" s="5">
        <f>IF(예실[[#This Row],[데이터상태]]&lt;&gt;"OK", "", IF(예실[[#This Row],[계정유형]]="수익", 예실[[#This Row],[예산]]-예실[[#This Row],[분석실적]], 예실[[#This Row],[분석실적]]-예실[[#This Row],[예산]]))</f>
        <v>-20519000</v>
      </c>
      <c r="T26">
        <f>IF(예실[[#This Row],[데이터상태]]&lt;&gt;"OK", "", 예실[[#This Row],[불리금액]]/예실[[#This Row],[예산]])</f>
        <v>-2.5648750000000001E-2</v>
      </c>
      <c r="U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" spans="1:21">
      <c r="A27" t="s">
        <v>36</v>
      </c>
      <c r="B27" t="s">
        <v>37</v>
      </c>
      <c r="C27" s="6">
        <v>45778</v>
      </c>
      <c r="D27">
        <v>2025</v>
      </c>
      <c r="E27">
        <v>5</v>
      </c>
      <c r="F27">
        <v>2</v>
      </c>
      <c r="G27" s="5">
        <v>800000000</v>
      </c>
      <c r="H27" s="5">
        <v>811492000</v>
      </c>
      <c r="I27" t="s">
        <v>34</v>
      </c>
      <c r="J27" t="s">
        <v>35</v>
      </c>
      <c r="K27">
        <f>COUNTIFS(예실[계정코드], 예실[[#This Row],[계정코드]], 예실[월], 예실[[#This Row],[월]])</f>
        <v>1</v>
      </c>
      <c r="L27">
        <f>AVERAGEIFS(예실[실적], 예실[계정코드], 예실[[#This Row],[계정코드]])</f>
        <v>826141571.42857146</v>
      </c>
      <c r="M27">
        <f>IF(ISNUMBER(예실[[#This Row],[실적]]), 예실[[#This Row],[실적]]/예실[[#This Row],[계정평균]], "")</f>
        <v>0.98226748061686409</v>
      </c>
      <c r="N27" t="str">
        <f>IF(예실[[#This Row],[평균대비배수]]="", "", IF(예실[[#This Row],[평균대비배수]]&gt;=튀는값배수기준, "원천확인", ""))</f>
        <v/>
      </c>
      <c r="O27" t="str">
        <f>예실[[#This Row],[계정코드]]&amp;"|"&amp;TEXT(예실[[#This Row],[월]], "yyyy-mm")</f>
        <v>4120|2025-05</v>
      </c>
      <c r="P27" s="28" t="str">
        <f>IFERROR(INDEX(보정[보정 값], MATCH(예실[[#This Row],[키]], 보정[키], 0)), "")</f>
        <v/>
      </c>
      <c r="Q27" s="28">
        <f>IF(예실[[#This Row],[보정값]]&lt;&gt;"", 예실[[#This Row],[보정값]], IF(예실[[#This Row],[실적]]="", "", 예실[[#This Row],[실적]]))</f>
        <v>811492000</v>
      </c>
      <c r="R27" t="str">
        <f>IF(예실[[#This Row],[분석실적]]="","MISSING", IF(NOT(ISNUMBER(예실[[#This Row],[분석실적]])),"INVALID", IF(예실[[#This Row],[예산]]=0,"NO_BUDGET","OK")))</f>
        <v>OK</v>
      </c>
      <c r="S27" s="5">
        <f>IF(예실[[#This Row],[데이터상태]]&lt;&gt;"OK", "", IF(예실[[#This Row],[계정유형]]="수익", 예실[[#This Row],[예산]]-예실[[#This Row],[분석실적]], 예실[[#This Row],[분석실적]]-예실[[#This Row],[예산]]))</f>
        <v>-11492000</v>
      </c>
      <c r="T27">
        <f>IF(예실[[#This Row],[데이터상태]]&lt;&gt;"OK", "", 예실[[#This Row],[불리금액]]/예실[[#This Row],[예산]])</f>
        <v>-1.4364999999999999E-2</v>
      </c>
      <c r="U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" spans="1:21">
      <c r="A28" t="s">
        <v>36</v>
      </c>
      <c r="B28" t="s">
        <v>37</v>
      </c>
      <c r="C28" s="6">
        <v>45809</v>
      </c>
      <c r="D28">
        <v>2025</v>
      </c>
      <c r="E28">
        <v>6</v>
      </c>
      <c r="F28">
        <v>2</v>
      </c>
      <c r="G28" s="5">
        <v>800000000</v>
      </c>
      <c r="H28" s="5">
        <v>828505000</v>
      </c>
      <c r="I28" t="s">
        <v>34</v>
      </c>
      <c r="J28" t="s">
        <v>35</v>
      </c>
      <c r="K28">
        <f>COUNTIFS(예실[계정코드], 예실[[#This Row],[계정코드]], 예실[월], 예실[[#This Row],[월]])</f>
        <v>1</v>
      </c>
      <c r="L28">
        <f>AVERAGEIFS(예실[실적], 예실[계정코드], 예실[[#This Row],[계정코드]])</f>
        <v>826141571.42857146</v>
      </c>
      <c r="M28">
        <f>IF(ISNUMBER(예실[[#This Row],[실적]]), 예실[[#This Row],[실적]]/예실[[#This Row],[계정평균]], "")</f>
        <v>1.0028608033455351</v>
      </c>
      <c r="N28" t="str">
        <f>IF(예실[[#This Row],[평균대비배수]]="", "", IF(예실[[#This Row],[평균대비배수]]&gt;=튀는값배수기준, "원천확인", ""))</f>
        <v/>
      </c>
      <c r="O28" t="str">
        <f>예실[[#This Row],[계정코드]]&amp;"|"&amp;TEXT(예실[[#This Row],[월]], "yyyy-mm")</f>
        <v>4120|2025-06</v>
      </c>
      <c r="P28" s="28" t="str">
        <f>IFERROR(INDEX(보정[보정 값], MATCH(예실[[#This Row],[키]], 보정[키], 0)), "")</f>
        <v/>
      </c>
      <c r="Q28" s="28">
        <f>IF(예실[[#This Row],[보정값]]&lt;&gt;"", 예실[[#This Row],[보정값]], IF(예실[[#This Row],[실적]]="", "", 예실[[#This Row],[실적]]))</f>
        <v>828505000</v>
      </c>
      <c r="R28" t="str">
        <f>IF(예실[[#This Row],[분석실적]]="","MISSING", IF(NOT(ISNUMBER(예실[[#This Row],[분석실적]])),"INVALID", IF(예실[[#This Row],[예산]]=0,"NO_BUDGET","OK")))</f>
        <v>OK</v>
      </c>
      <c r="S28" s="5">
        <f>IF(예실[[#This Row],[데이터상태]]&lt;&gt;"OK", "", IF(예실[[#This Row],[계정유형]]="수익", 예실[[#This Row],[예산]]-예실[[#This Row],[분석실적]], 예실[[#This Row],[분석실적]]-예실[[#This Row],[예산]]))</f>
        <v>-28505000</v>
      </c>
      <c r="T28">
        <f>IF(예실[[#This Row],[데이터상태]]&lt;&gt;"OK", "", 예실[[#This Row],[불리금액]]/예실[[#This Row],[예산]])</f>
        <v>-3.5631250000000003E-2</v>
      </c>
      <c r="U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" spans="1:21">
      <c r="A29" t="s">
        <v>36</v>
      </c>
      <c r="B29" t="s">
        <v>37</v>
      </c>
      <c r="C29" s="6">
        <v>45839</v>
      </c>
      <c r="D29">
        <v>2025</v>
      </c>
      <c r="E29">
        <v>7</v>
      </c>
      <c r="F29">
        <v>3</v>
      </c>
      <c r="G29" s="5">
        <v>800000000</v>
      </c>
      <c r="H29" s="5">
        <v>818965000</v>
      </c>
      <c r="I29" t="s">
        <v>34</v>
      </c>
      <c r="J29" t="s">
        <v>35</v>
      </c>
      <c r="K29">
        <f>COUNTIFS(예실[계정코드], 예실[[#This Row],[계정코드]], 예실[월], 예실[[#This Row],[월]])</f>
        <v>1</v>
      </c>
      <c r="L29">
        <f>AVERAGEIFS(예실[실적], 예실[계정코드], 예실[[#This Row],[계정코드]])</f>
        <v>826141571.42857146</v>
      </c>
      <c r="M29">
        <f>IF(ISNUMBER(예실[[#This Row],[실적]]), 예실[[#This Row],[실적]]/예실[[#This Row],[계정평균]], "")</f>
        <v>0.99131314574067286</v>
      </c>
      <c r="N29" t="str">
        <f>IF(예실[[#This Row],[평균대비배수]]="", "", IF(예실[[#This Row],[평균대비배수]]&gt;=튀는값배수기준, "원천확인", ""))</f>
        <v/>
      </c>
      <c r="O29" t="str">
        <f>예실[[#This Row],[계정코드]]&amp;"|"&amp;TEXT(예실[[#This Row],[월]], "yyyy-mm")</f>
        <v>4120|2025-07</v>
      </c>
      <c r="P29" s="28" t="str">
        <f>IFERROR(INDEX(보정[보정 값], MATCH(예실[[#This Row],[키]], 보정[키], 0)), "")</f>
        <v/>
      </c>
      <c r="Q29" s="28">
        <f>IF(예실[[#This Row],[보정값]]&lt;&gt;"", 예실[[#This Row],[보정값]], IF(예실[[#This Row],[실적]]="", "", 예실[[#This Row],[실적]]))</f>
        <v>818965000</v>
      </c>
      <c r="R29" t="str">
        <f>IF(예실[[#This Row],[분석실적]]="","MISSING", IF(NOT(ISNUMBER(예실[[#This Row],[분석실적]])),"INVALID", IF(예실[[#This Row],[예산]]=0,"NO_BUDGET","OK")))</f>
        <v>OK</v>
      </c>
      <c r="S29" s="5">
        <f>IF(예실[[#This Row],[데이터상태]]&lt;&gt;"OK", "", IF(예실[[#This Row],[계정유형]]="수익", 예실[[#This Row],[예산]]-예실[[#This Row],[분석실적]], 예실[[#This Row],[분석실적]]-예실[[#This Row],[예산]]))</f>
        <v>-18965000</v>
      </c>
      <c r="T29">
        <f>IF(예실[[#This Row],[데이터상태]]&lt;&gt;"OK", "", 예실[[#This Row],[불리금액]]/예실[[#This Row],[예산]])</f>
        <v>-2.3706250000000002E-2</v>
      </c>
      <c r="U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" spans="1:21">
      <c r="A30" t="s">
        <v>36</v>
      </c>
      <c r="B30" t="s">
        <v>37</v>
      </c>
      <c r="C30" s="6">
        <v>45870</v>
      </c>
      <c r="D30">
        <v>2025</v>
      </c>
      <c r="E30">
        <v>8</v>
      </c>
      <c r="F30">
        <v>3</v>
      </c>
      <c r="G30" s="5">
        <v>800000000</v>
      </c>
      <c r="H30" s="5">
        <v>824028000</v>
      </c>
      <c r="I30" t="s">
        <v>34</v>
      </c>
      <c r="J30" t="s">
        <v>35</v>
      </c>
      <c r="K30">
        <f>COUNTIFS(예실[계정코드], 예실[[#This Row],[계정코드]], 예실[월], 예실[[#This Row],[월]])</f>
        <v>1</v>
      </c>
      <c r="L30">
        <f>AVERAGEIFS(예실[실적], 예실[계정코드], 예실[[#This Row],[계정코드]])</f>
        <v>826141571.42857146</v>
      </c>
      <c r="M30">
        <f>IF(ISNUMBER(예실[[#This Row],[실적]]), 예실[[#This Row],[실적]]/예실[[#This Row],[계정평균]], "")</f>
        <v>0.9974416353060207</v>
      </c>
      <c r="N30" t="str">
        <f>IF(예실[[#This Row],[평균대비배수]]="", "", IF(예실[[#This Row],[평균대비배수]]&gt;=튀는값배수기준, "원천확인", ""))</f>
        <v/>
      </c>
      <c r="O30" t="str">
        <f>예실[[#This Row],[계정코드]]&amp;"|"&amp;TEXT(예실[[#This Row],[월]], "yyyy-mm")</f>
        <v>4120|2025-08</v>
      </c>
      <c r="P30" s="28" t="str">
        <f>IFERROR(INDEX(보정[보정 값], MATCH(예실[[#This Row],[키]], 보정[키], 0)), "")</f>
        <v/>
      </c>
      <c r="Q30" s="28">
        <f>IF(예실[[#This Row],[보정값]]&lt;&gt;"", 예실[[#This Row],[보정값]], IF(예실[[#This Row],[실적]]="", "", 예실[[#This Row],[실적]]))</f>
        <v>824028000</v>
      </c>
      <c r="R30" t="str">
        <f>IF(예실[[#This Row],[분석실적]]="","MISSING", IF(NOT(ISNUMBER(예실[[#This Row],[분석실적]])),"INVALID", IF(예실[[#This Row],[예산]]=0,"NO_BUDGET","OK")))</f>
        <v>OK</v>
      </c>
      <c r="S30" s="5">
        <f>IF(예실[[#This Row],[데이터상태]]&lt;&gt;"OK", "", IF(예실[[#This Row],[계정유형]]="수익", 예실[[#This Row],[예산]]-예실[[#This Row],[분석실적]], 예실[[#This Row],[분석실적]]-예실[[#This Row],[예산]]))</f>
        <v>-24028000</v>
      </c>
      <c r="T30">
        <f>IF(예실[[#This Row],[데이터상태]]&lt;&gt;"OK", "", 예실[[#This Row],[불리금액]]/예실[[#This Row],[예산]])</f>
        <v>-3.0034999999999999E-2</v>
      </c>
      <c r="U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" spans="1:21">
      <c r="A31" t="s">
        <v>36</v>
      </c>
      <c r="B31" t="s">
        <v>37</v>
      </c>
      <c r="C31" s="6">
        <v>45901</v>
      </c>
      <c r="D31">
        <v>2025</v>
      </c>
      <c r="E31">
        <v>9</v>
      </c>
      <c r="F31">
        <v>3</v>
      </c>
      <c r="G31" s="5">
        <v>800000000</v>
      </c>
      <c r="H31" s="5">
        <v>815149000</v>
      </c>
      <c r="I31" t="s">
        <v>34</v>
      </c>
      <c r="J31" t="s">
        <v>35</v>
      </c>
      <c r="K31">
        <f>COUNTIFS(예실[계정코드], 예실[[#This Row],[계정코드]], 예실[월], 예실[[#This Row],[월]])</f>
        <v>1</v>
      </c>
      <c r="L31">
        <f>AVERAGEIFS(예실[실적], 예실[계정코드], 예실[[#This Row],[계정코드]])</f>
        <v>826141571.42857146</v>
      </c>
      <c r="M31">
        <f>IF(ISNUMBER(예실[[#This Row],[실적]]), 예실[[#This Row],[실적]]/예실[[#This Row],[계정평균]], "")</f>
        <v>0.98669408269872805</v>
      </c>
      <c r="N31" t="str">
        <f>IF(예실[[#This Row],[평균대비배수]]="", "", IF(예실[[#This Row],[평균대비배수]]&gt;=튀는값배수기준, "원천확인", ""))</f>
        <v/>
      </c>
      <c r="O31" t="str">
        <f>예실[[#This Row],[계정코드]]&amp;"|"&amp;TEXT(예실[[#This Row],[월]], "yyyy-mm")</f>
        <v>4120|2025-09</v>
      </c>
      <c r="P31" s="28" t="str">
        <f>IFERROR(INDEX(보정[보정 값], MATCH(예실[[#This Row],[키]], 보정[키], 0)), "")</f>
        <v/>
      </c>
      <c r="Q31" s="28">
        <f>IF(예실[[#This Row],[보정값]]&lt;&gt;"", 예실[[#This Row],[보정값]], IF(예실[[#This Row],[실적]]="", "", 예실[[#This Row],[실적]]))</f>
        <v>815149000</v>
      </c>
      <c r="R31" t="str">
        <f>IF(예실[[#This Row],[분석실적]]="","MISSING", IF(NOT(ISNUMBER(예실[[#This Row],[분석실적]])),"INVALID", IF(예실[[#This Row],[예산]]=0,"NO_BUDGET","OK")))</f>
        <v>OK</v>
      </c>
      <c r="S31" s="5">
        <f>IF(예실[[#This Row],[데이터상태]]&lt;&gt;"OK", "", IF(예실[[#This Row],[계정유형]]="수익", 예실[[#This Row],[예산]]-예실[[#This Row],[분석실적]], 예실[[#This Row],[분석실적]]-예실[[#This Row],[예산]]))</f>
        <v>-15149000</v>
      </c>
      <c r="T31">
        <f>IF(예실[[#This Row],[데이터상태]]&lt;&gt;"OK", "", 예실[[#This Row],[불리금액]]/예실[[#This Row],[예산]])</f>
        <v>-1.8936250000000002E-2</v>
      </c>
      <c r="U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" spans="1:21">
      <c r="A32" t="s">
        <v>36</v>
      </c>
      <c r="B32" t="s">
        <v>37</v>
      </c>
      <c r="C32" s="6">
        <v>45931</v>
      </c>
      <c r="D32">
        <v>2025</v>
      </c>
      <c r="E32">
        <v>10</v>
      </c>
      <c r="F32">
        <v>4</v>
      </c>
      <c r="G32" s="5">
        <v>800000000</v>
      </c>
      <c r="H32" s="5">
        <v>830767000</v>
      </c>
      <c r="I32" t="s">
        <v>34</v>
      </c>
      <c r="J32" t="s">
        <v>35</v>
      </c>
      <c r="K32">
        <f>COUNTIFS(예실[계정코드], 예실[[#This Row],[계정코드]], 예실[월], 예실[[#This Row],[월]])</f>
        <v>1</v>
      </c>
      <c r="L32">
        <f>AVERAGEIFS(예실[실적], 예실[계정코드], 예실[[#This Row],[계정코드]])</f>
        <v>826141571.42857146</v>
      </c>
      <c r="M32">
        <f>IF(ISNUMBER(예실[[#This Row],[실적]]), 예실[[#This Row],[실적]]/예실[[#This Row],[계정평균]], "")</f>
        <v>1.0055988328531031</v>
      </c>
      <c r="N32" t="str">
        <f>IF(예실[[#This Row],[평균대비배수]]="", "", IF(예실[[#This Row],[평균대비배수]]&gt;=튀는값배수기준, "원천확인", ""))</f>
        <v/>
      </c>
      <c r="O32" t="str">
        <f>예실[[#This Row],[계정코드]]&amp;"|"&amp;TEXT(예실[[#This Row],[월]], "yyyy-mm")</f>
        <v>4120|2025-10</v>
      </c>
      <c r="P32" s="28" t="str">
        <f>IFERROR(INDEX(보정[보정 값], MATCH(예실[[#This Row],[키]], 보정[키], 0)), "")</f>
        <v/>
      </c>
      <c r="Q32" s="28">
        <f>IF(예실[[#This Row],[보정값]]&lt;&gt;"", 예실[[#This Row],[보정값]], IF(예실[[#This Row],[실적]]="", "", 예실[[#This Row],[실적]]))</f>
        <v>830767000</v>
      </c>
      <c r="R32" t="str">
        <f>IF(예실[[#This Row],[분석실적]]="","MISSING", IF(NOT(ISNUMBER(예실[[#This Row],[분석실적]])),"INVALID", IF(예실[[#This Row],[예산]]=0,"NO_BUDGET","OK")))</f>
        <v>OK</v>
      </c>
      <c r="S32" s="5">
        <f>IF(예실[[#This Row],[데이터상태]]&lt;&gt;"OK", "", IF(예실[[#This Row],[계정유형]]="수익", 예실[[#This Row],[예산]]-예실[[#This Row],[분석실적]], 예실[[#This Row],[분석실적]]-예실[[#This Row],[예산]]))</f>
        <v>-30767000</v>
      </c>
      <c r="T32">
        <f>IF(예실[[#This Row],[데이터상태]]&lt;&gt;"OK", "", 예실[[#This Row],[불리금액]]/예실[[#This Row],[예산]])</f>
        <v>-3.845875E-2</v>
      </c>
      <c r="U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" spans="1:21">
      <c r="A33" t="s">
        <v>36</v>
      </c>
      <c r="B33" t="s">
        <v>37</v>
      </c>
      <c r="C33" s="6">
        <v>45962</v>
      </c>
      <c r="D33">
        <v>2025</v>
      </c>
      <c r="E33">
        <v>11</v>
      </c>
      <c r="F33">
        <v>4</v>
      </c>
      <c r="G33" s="5">
        <v>800000000</v>
      </c>
      <c r="H33" s="5">
        <v>823174000</v>
      </c>
      <c r="I33" t="s">
        <v>34</v>
      </c>
      <c r="J33" t="s">
        <v>35</v>
      </c>
      <c r="K33">
        <f>COUNTIFS(예실[계정코드], 예실[[#This Row],[계정코드]], 예실[월], 예실[[#This Row],[월]])</f>
        <v>1</v>
      </c>
      <c r="L33">
        <f>AVERAGEIFS(예실[실적], 예실[계정코드], 예실[[#This Row],[계정코드]])</f>
        <v>826141571.42857146</v>
      </c>
      <c r="M33">
        <f>IF(ISNUMBER(예실[[#This Row],[실적]]), 예실[[#This Row],[실적]]/예실[[#This Row],[계정평균]], "")</f>
        <v>0.99640791417451624</v>
      </c>
      <c r="N33" t="str">
        <f>IF(예실[[#This Row],[평균대비배수]]="", "", IF(예실[[#This Row],[평균대비배수]]&gt;=튀는값배수기준, "원천확인", ""))</f>
        <v/>
      </c>
      <c r="O33" t="str">
        <f>예실[[#This Row],[계정코드]]&amp;"|"&amp;TEXT(예실[[#This Row],[월]], "yyyy-mm")</f>
        <v>4120|2025-11</v>
      </c>
      <c r="P33" s="28" t="str">
        <f>IFERROR(INDEX(보정[보정 값], MATCH(예실[[#This Row],[키]], 보정[키], 0)), "")</f>
        <v/>
      </c>
      <c r="Q33" s="28">
        <f>IF(예실[[#This Row],[보정값]]&lt;&gt;"", 예실[[#This Row],[보정값]], IF(예실[[#This Row],[실적]]="", "", 예실[[#This Row],[실적]]))</f>
        <v>823174000</v>
      </c>
      <c r="R33" t="str">
        <f>IF(예실[[#This Row],[분석실적]]="","MISSING", IF(NOT(ISNUMBER(예실[[#This Row],[분석실적]])),"INVALID", IF(예실[[#This Row],[예산]]=0,"NO_BUDGET","OK")))</f>
        <v>OK</v>
      </c>
      <c r="S33" s="5">
        <f>IF(예실[[#This Row],[데이터상태]]&lt;&gt;"OK", "", IF(예실[[#This Row],[계정유형]]="수익", 예실[[#This Row],[예산]]-예실[[#This Row],[분석실적]], 예실[[#This Row],[분석실적]]-예실[[#This Row],[예산]]))</f>
        <v>-23174000</v>
      </c>
      <c r="T33">
        <f>IF(예실[[#This Row],[데이터상태]]&lt;&gt;"OK", "", 예실[[#This Row],[불리금액]]/예실[[#This Row],[예산]])</f>
        <v>-2.89675E-2</v>
      </c>
      <c r="U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" spans="1:21">
      <c r="A34" t="s">
        <v>36</v>
      </c>
      <c r="B34" t="s">
        <v>37</v>
      </c>
      <c r="C34" s="6">
        <v>45992</v>
      </c>
      <c r="D34">
        <v>2025</v>
      </c>
      <c r="E34">
        <v>12</v>
      </c>
      <c r="F34">
        <v>4</v>
      </c>
      <c r="G34" s="5">
        <v>800000000</v>
      </c>
      <c r="H34" s="5">
        <v>825845000</v>
      </c>
      <c r="I34" t="s">
        <v>34</v>
      </c>
      <c r="J34" t="s">
        <v>35</v>
      </c>
      <c r="K34">
        <f>COUNTIFS(예실[계정코드], 예실[[#This Row],[계정코드]], 예실[월], 예실[[#This Row],[월]])</f>
        <v>1</v>
      </c>
      <c r="L34">
        <f>AVERAGEIFS(예실[실적], 예실[계정코드], 예실[[#This Row],[계정코드]])</f>
        <v>826141571.42857146</v>
      </c>
      <c r="M34">
        <f>IF(ISNUMBER(예실[[#This Row],[실적]]), 예실[[#This Row],[실적]]/예실[[#This Row],[계정평균]], "")</f>
        <v>0.99964101621461965</v>
      </c>
      <c r="N34" t="str">
        <f>IF(예실[[#This Row],[평균대비배수]]="", "", IF(예실[[#This Row],[평균대비배수]]&gt;=튀는값배수기준, "원천확인", ""))</f>
        <v/>
      </c>
      <c r="O34" t="str">
        <f>예실[[#This Row],[계정코드]]&amp;"|"&amp;TEXT(예실[[#This Row],[월]], "yyyy-mm")</f>
        <v>4120|2025-12</v>
      </c>
      <c r="P34" s="28" t="str">
        <f>IFERROR(INDEX(보정[보정 값], MATCH(예실[[#This Row],[키]], 보정[키], 0)), "")</f>
        <v/>
      </c>
      <c r="Q34" s="28">
        <f>IF(예실[[#This Row],[보정값]]&lt;&gt;"", 예실[[#This Row],[보정값]], IF(예실[[#This Row],[실적]]="", "", 예실[[#This Row],[실적]]))</f>
        <v>825845000</v>
      </c>
      <c r="R34" t="str">
        <f>IF(예실[[#This Row],[분석실적]]="","MISSING", IF(NOT(ISNUMBER(예실[[#This Row],[분석실적]])),"INVALID", IF(예실[[#This Row],[예산]]=0,"NO_BUDGET","OK")))</f>
        <v>OK</v>
      </c>
      <c r="S34" s="5">
        <f>IF(예실[[#This Row],[데이터상태]]&lt;&gt;"OK", "", IF(예실[[#This Row],[계정유형]]="수익", 예실[[#This Row],[예산]]-예실[[#This Row],[분석실적]], 예실[[#This Row],[분석실적]]-예실[[#This Row],[예산]]))</f>
        <v>-25845000</v>
      </c>
      <c r="T34">
        <f>IF(예실[[#This Row],[데이터상태]]&lt;&gt;"OK", "", 예실[[#This Row],[불리금액]]/예실[[#This Row],[예산]])</f>
        <v>-3.2306250000000002E-2</v>
      </c>
      <c r="U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" spans="1:21">
      <c r="A35" t="s">
        <v>36</v>
      </c>
      <c r="B35" t="s">
        <v>37</v>
      </c>
      <c r="C35" s="6">
        <v>46023</v>
      </c>
      <c r="D35">
        <v>2026</v>
      </c>
      <c r="E35">
        <v>1</v>
      </c>
      <c r="F35">
        <v>1</v>
      </c>
      <c r="G35" s="5">
        <v>800000000</v>
      </c>
      <c r="H35" s="5">
        <v>817859000</v>
      </c>
      <c r="I35" t="s">
        <v>34</v>
      </c>
      <c r="J35" t="s">
        <v>35</v>
      </c>
      <c r="K35">
        <f>COUNTIFS(예실[계정코드], 예실[[#This Row],[계정코드]], 예실[월], 예실[[#This Row],[월]])</f>
        <v>1</v>
      </c>
      <c r="L35">
        <f>AVERAGEIFS(예실[실적], 예실[계정코드], 예실[[#This Row],[계정코드]])</f>
        <v>826141571.42857146</v>
      </c>
      <c r="M35">
        <f>IF(ISNUMBER(예실[[#This Row],[실적]]), 예실[[#This Row],[실적]]/예실[[#This Row],[계정평균]], "")</f>
        <v>0.98997439214413441</v>
      </c>
      <c r="N35" t="str">
        <f>IF(예실[[#This Row],[평균대비배수]]="", "", IF(예실[[#This Row],[평균대비배수]]&gt;=튀는값배수기준, "원천확인", ""))</f>
        <v/>
      </c>
      <c r="O35" t="str">
        <f>예실[[#This Row],[계정코드]]&amp;"|"&amp;TEXT(예실[[#This Row],[월]], "yyyy-mm")</f>
        <v>4120|2026-01</v>
      </c>
      <c r="P35" s="28" t="str">
        <f>IFERROR(INDEX(보정[보정 값], MATCH(예실[[#This Row],[키]], 보정[키], 0)), "")</f>
        <v/>
      </c>
      <c r="Q35" s="28">
        <f>IF(예실[[#This Row],[보정값]]&lt;&gt;"", 예실[[#This Row],[보정값]], IF(예실[[#This Row],[실적]]="", "", 예실[[#This Row],[실적]]))</f>
        <v>817859000</v>
      </c>
      <c r="R35" t="str">
        <f>IF(예실[[#This Row],[분석실적]]="","MISSING", IF(NOT(ISNUMBER(예실[[#This Row],[분석실적]])),"INVALID", IF(예실[[#This Row],[예산]]=0,"NO_BUDGET","OK")))</f>
        <v>OK</v>
      </c>
      <c r="S35" s="5">
        <f>IF(예실[[#This Row],[데이터상태]]&lt;&gt;"OK", "", IF(예실[[#This Row],[계정유형]]="수익", 예실[[#This Row],[예산]]-예실[[#This Row],[분석실적]], 예실[[#This Row],[분석실적]]-예실[[#This Row],[예산]]))</f>
        <v>-17859000</v>
      </c>
      <c r="T35">
        <f>IF(예실[[#This Row],[데이터상태]]&lt;&gt;"OK", "", 예실[[#This Row],[불리금액]]/예실[[#This Row],[예산]])</f>
        <v>-2.232375E-2</v>
      </c>
      <c r="U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" spans="1:21">
      <c r="A36" t="s">
        <v>36</v>
      </c>
      <c r="B36" t="s">
        <v>37</v>
      </c>
      <c r="C36" s="6">
        <v>46054</v>
      </c>
      <c r="D36">
        <v>2026</v>
      </c>
      <c r="E36">
        <v>2</v>
      </c>
      <c r="F36">
        <v>1</v>
      </c>
      <c r="G36" s="5">
        <v>800000000</v>
      </c>
      <c r="H36" s="5">
        <v>832539000</v>
      </c>
      <c r="I36" t="s">
        <v>34</v>
      </c>
      <c r="J36" t="s">
        <v>35</v>
      </c>
      <c r="K36">
        <f>COUNTIFS(예실[계정코드], 예실[[#This Row],[계정코드]], 예실[월], 예실[[#This Row],[월]])</f>
        <v>1</v>
      </c>
      <c r="L36">
        <f>AVERAGEIFS(예실[실적], 예실[계정코드], 예실[[#This Row],[계정코드]])</f>
        <v>826141571.42857146</v>
      </c>
      <c r="M36">
        <f>IF(ISNUMBER(예실[[#This Row],[실적]]), 예실[[#This Row],[실적]]/예실[[#This Row],[계정평균]], "")</f>
        <v>1.0077437436786603</v>
      </c>
      <c r="N36" t="str">
        <f>IF(예실[[#This Row],[평균대비배수]]="", "", IF(예실[[#This Row],[평균대비배수]]&gt;=튀는값배수기준, "원천확인", ""))</f>
        <v/>
      </c>
      <c r="O36" t="str">
        <f>예실[[#This Row],[계정코드]]&amp;"|"&amp;TEXT(예실[[#This Row],[월]], "yyyy-mm")</f>
        <v>4120|2026-02</v>
      </c>
      <c r="P36" s="28" t="str">
        <f>IFERROR(INDEX(보정[보정 값], MATCH(예실[[#This Row],[키]], 보정[키], 0)), "")</f>
        <v/>
      </c>
      <c r="Q36" s="28">
        <f>IF(예실[[#This Row],[보정값]]&lt;&gt;"", 예실[[#This Row],[보정값]], IF(예실[[#This Row],[실적]]="", "", 예실[[#This Row],[실적]]))</f>
        <v>832539000</v>
      </c>
      <c r="R36" t="str">
        <f>IF(예실[[#This Row],[분석실적]]="","MISSING", IF(NOT(ISNUMBER(예실[[#This Row],[분석실적]])),"INVALID", IF(예실[[#This Row],[예산]]=0,"NO_BUDGET","OK")))</f>
        <v>OK</v>
      </c>
      <c r="S36" s="5">
        <f>IF(예실[[#This Row],[데이터상태]]&lt;&gt;"OK", "", IF(예실[[#This Row],[계정유형]]="수익", 예실[[#This Row],[예산]]-예실[[#This Row],[분석실적]], 예실[[#This Row],[분석실적]]-예실[[#This Row],[예산]]))</f>
        <v>-32539000</v>
      </c>
      <c r="T36">
        <f>IF(예실[[#This Row],[데이터상태]]&lt;&gt;"OK", "", 예실[[#This Row],[불리금액]]/예실[[#This Row],[예산]])</f>
        <v>-4.0673750000000002E-2</v>
      </c>
      <c r="U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" spans="1:21">
      <c r="A37" t="s">
        <v>36</v>
      </c>
      <c r="B37" t="s">
        <v>37</v>
      </c>
      <c r="C37" s="6">
        <v>46082</v>
      </c>
      <c r="D37">
        <v>2026</v>
      </c>
      <c r="E37">
        <v>3</v>
      </c>
      <c r="F37">
        <v>1</v>
      </c>
      <c r="G37" s="5">
        <v>800000000</v>
      </c>
      <c r="H37" s="5">
        <v>832708000</v>
      </c>
      <c r="I37" t="s">
        <v>34</v>
      </c>
      <c r="J37" t="s">
        <v>35</v>
      </c>
      <c r="K37">
        <f>COUNTIFS(예실[계정코드], 예실[[#This Row],[계정코드]], 예실[월], 예실[[#This Row],[월]])</f>
        <v>1</v>
      </c>
      <c r="L37">
        <f>AVERAGEIFS(예실[실적], 예실[계정코드], 예실[[#This Row],[계정코드]])</f>
        <v>826141571.42857146</v>
      </c>
      <c r="M37">
        <f>IF(ISNUMBER(예실[[#This Row],[실적]]), 예실[[#This Row],[실적]]/예실[[#This Row],[계정평균]], "")</f>
        <v>1.0079483091016397</v>
      </c>
      <c r="N37" t="str">
        <f>IF(예실[[#This Row],[평균대비배수]]="", "", IF(예실[[#This Row],[평균대비배수]]&gt;=튀는값배수기준, "원천확인", ""))</f>
        <v/>
      </c>
      <c r="O37" t="str">
        <f>예실[[#This Row],[계정코드]]&amp;"|"&amp;TEXT(예실[[#This Row],[월]], "yyyy-mm")</f>
        <v>4120|2026-03</v>
      </c>
      <c r="P37" s="28" t="str">
        <f>IFERROR(INDEX(보정[보정 값], MATCH(예실[[#This Row],[키]], 보정[키], 0)), "")</f>
        <v/>
      </c>
      <c r="Q37" s="28">
        <f>IF(예실[[#This Row],[보정값]]&lt;&gt;"", 예실[[#This Row],[보정값]], IF(예실[[#This Row],[실적]]="", "", 예실[[#This Row],[실적]]))</f>
        <v>832708000</v>
      </c>
      <c r="R37" t="str">
        <f>IF(예실[[#This Row],[분석실적]]="","MISSING", IF(NOT(ISNUMBER(예실[[#This Row],[분석실적]])),"INVALID", IF(예실[[#This Row],[예산]]=0,"NO_BUDGET","OK")))</f>
        <v>OK</v>
      </c>
      <c r="S37" s="5">
        <f>IF(예실[[#This Row],[데이터상태]]&lt;&gt;"OK", "", IF(예실[[#This Row],[계정유형]]="수익", 예실[[#This Row],[예산]]-예실[[#This Row],[분석실적]], 예실[[#This Row],[분석실적]]-예실[[#This Row],[예산]]))</f>
        <v>-32708000</v>
      </c>
      <c r="T37">
        <f>IF(예실[[#This Row],[데이터상태]]&lt;&gt;"OK", "", 예실[[#This Row],[불리금액]]/예실[[#This Row],[예산]])</f>
        <v>-4.0884999999999998E-2</v>
      </c>
      <c r="U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" spans="1:21">
      <c r="A38" t="s">
        <v>36</v>
      </c>
      <c r="B38" t="s">
        <v>37</v>
      </c>
      <c r="C38" s="6">
        <v>46113</v>
      </c>
      <c r="D38">
        <v>2026</v>
      </c>
      <c r="E38">
        <v>4</v>
      </c>
      <c r="F38">
        <v>2</v>
      </c>
      <c r="G38" s="5">
        <v>800000000</v>
      </c>
      <c r="H38" s="5">
        <v>815826000</v>
      </c>
      <c r="I38" t="s">
        <v>34</v>
      </c>
      <c r="J38" t="s">
        <v>35</v>
      </c>
      <c r="K38">
        <f>COUNTIFS(예실[계정코드], 예실[[#This Row],[계정코드]], 예실[월], 예실[[#This Row],[월]])</f>
        <v>1</v>
      </c>
      <c r="L38">
        <f>AVERAGEIFS(예실[실적], 예실[계정코드], 예실[[#This Row],[계정코드]])</f>
        <v>826141571.42857146</v>
      </c>
      <c r="M38">
        <f>IF(ISNUMBER(예실[[#This Row],[실적]]), 예실[[#This Row],[실적]]/예실[[#This Row],[계정평균]], "")</f>
        <v>0.9875135548369347</v>
      </c>
      <c r="N38" t="str">
        <f>IF(예실[[#This Row],[평균대비배수]]="", "", IF(예실[[#This Row],[평균대비배수]]&gt;=튀는값배수기준, "원천확인", ""))</f>
        <v/>
      </c>
      <c r="O38" t="str">
        <f>예실[[#This Row],[계정코드]]&amp;"|"&amp;TEXT(예실[[#This Row],[월]], "yyyy-mm")</f>
        <v>4120|2026-04</v>
      </c>
      <c r="P38" s="28" t="str">
        <f>IFERROR(INDEX(보정[보정 값], MATCH(예실[[#This Row],[키]], 보정[키], 0)), "")</f>
        <v/>
      </c>
      <c r="Q38" s="28">
        <f>IF(예실[[#This Row],[보정값]]&lt;&gt;"", 예실[[#This Row],[보정값]], IF(예실[[#This Row],[실적]]="", "", 예실[[#This Row],[실적]]))</f>
        <v>815826000</v>
      </c>
      <c r="R38" t="str">
        <f>IF(예실[[#This Row],[분석실적]]="","MISSING", IF(NOT(ISNUMBER(예실[[#This Row],[분석실적]])),"INVALID", IF(예실[[#This Row],[예산]]=0,"NO_BUDGET","OK")))</f>
        <v>OK</v>
      </c>
      <c r="S38" s="5">
        <f>IF(예실[[#This Row],[데이터상태]]&lt;&gt;"OK", "", IF(예실[[#This Row],[계정유형]]="수익", 예실[[#This Row],[예산]]-예실[[#This Row],[분석실적]], 예실[[#This Row],[분석실적]]-예실[[#This Row],[예산]]))</f>
        <v>-15826000</v>
      </c>
      <c r="T38">
        <f>IF(예실[[#This Row],[데이터상태]]&lt;&gt;"OK", "", 예실[[#This Row],[불리금액]]/예실[[#This Row],[예산]])</f>
        <v>-1.9782500000000001E-2</v>
      </c>
      <c r="U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" spans="1:21">
      <c r="A39" t="s">
        <v>36</v>
      </c>
      <c r="B39" t="s">
        <v>37</v>
      </c>
      <c r="C39" s="6">
        <v>46143</v>
      </c>
      <c r="D39">
        <v>2026</v>
      </c>
      <c r="E39">
        <v>5</v>
      </c>
      <c r="F39">
        <v>2</v>
      </c>
      <c r="G39" s="5">
        <v>800000000</v>
      </c>
      <c r="H39" s="5">
        <v>835767000</v>
      </c>
      <c r="I39" t="s">
        <v>34</v>
      </c>
      <c r="J39" t="s">
        <v>35</v>
      </c>
      <c r="K39">
        <f>COUNTIFS(예실[계정코드], 예실[[#This Row],[계정코드]], 예실[월], 예실[[#This Row],[월]])</f>
        <v>1</v>
      </c>
      <c r="L39">
        <f>AVERAGEIFS(예실[실적], 예실[계정코드], 예실[[#This Row],[계정코드]])</f>
        <v>826141571.42857146</v>
      </c>
      <c r="M39">
        <f>IF(ISNUMBER(예실[[#This Row],[실적]]), 예실[[#This Row],[실적]]/예실[[#This Row],[계정평균]], "")</f>
        <v>1.0116510643021923</v>
      </c>
      <c r="N39" t="str">
        <f>IF(예실[[#This Row],[평균대비배수]]="", "", IF(예실[[#This Row],[평균대비배수]]&gt;=튀는값배수기준, "원천확인", ""))</f>
        <v/>
      </c>
      <c r="O39" t="str">
        <f>예실[[#This Row],[계정코드]]&amp;"|"&amp;TEXT(예실[[#This Row],[월]], "yyyy-mm")</f>
        <v>4120|2026-05</v>
      </c>
      <c r="P39" s="28" t="str">
        <f>IFERROR(INDEX(보정[보정 값], MATCH(예실[[#This Row],[키]], 보정[키], 0)), "")</f>
        <v/>
      </c>
      <c r="Q39" s="28">
        <f>IF(예실[[#This Row],[보정값]]&lt;&gt;"", 예실[[#This Row],[보정값]], IF(예실[[#This Row],[실적]]="", "", 예실[[#This Row],[실적]]))</f>
        <v>835767000</v>
      </c>
      <c r="R39" t="str">
        <f>IF(예실[[#This Row],[분석실적]]="","MISSING", IF(NOT(ISNUMBER(예실[[#This Row],[분석실적]])),"INVALID", IF(예실[[#This Row],[예산]]=0,"NO_BUDGET","OK")))</f>
        <v>OK</v>
      </c>
      <c r="S39" s="5">
        <f>IF(예실[[#This Row],[데이터상태]]&lt;&gt;"OK", "", IF(예실[[#This Row],[계정유형]]="수익", 예실[[#This Row],[예산]]-예실[[#This Row],[분석실적]], 예실[[#This Row],[분석실적]]-예실[[#This Row],[예산]]))</f>
        <v>-35767000</v>
      </c>
      <c r="T39">
        <f>IF(예실[[#This Row],[데이터상태]]&lt;&gt;"OK", "", 예실[[#This Row],[불리금액]]/예실[[#This Row],[예산]])</f>
        <v>-4.4708749999999998E-2</v>
      </c>
      <c r="U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" spans="1:21">
      <c r="A40" t="s">
        <v>36</v>
      </c>
      <c r="B40" t="s">
        <v>37</v>
      </c>
      <c r="C40" s="6">
        <v>46174</v>
      </c>
      <c r="D40">
        <v>2026</v>
      </c>
      <c r="E40">
        <v>6</v>
      </c>
      <c r="F40">
        <v>2</v>
      </c>
      <c r="G40" s="5">
        <v>800000000</v>
      </c>
      <c r="H40" s="5">
        <v>825296000</v>
      </c>
      <c r="I40" t="s">
        <v>34</v>
      </c>
      <c r="J40" t="s">
        <v>35</v>
      </c>
      <c r="K40">
        <f>COUNTIFS(예실[계정코드], 예실[[#This Row],[계정코드]], 예실[월], 예실[[#This Row],[월]])</f>
        <v>1</v>
      </c>
      <c r="L40">
        <f>AVERAGEIFS(예실[실적], 예실[계정코드], 예실[[#This Row],[계정코드]])</f>
        <v>826141571.42857146</v>
      </c>
      <c r="M40">
        <f>IF(ISNUMBER(예실[[#This Row],[실적]]), 예실[[#This Row],[실적]]/예실[[#This Row],[계정평균]], "")</f>
        <v>0.99897648120150973</v>
      </c>
      <c r="N40" t="str">
        <f>IF(예실[[#This Row],[평균대비배수]]="", "", IF(예실[[#This Row],[평균대비배수]]&gt;=튀는값배수기준, "원천확인", ""))</f>
        <v/>
      </c>
      <c r="O40" t="str">
        <f>예실[[#This Row],[계정코드]]&amp;"|"&amp;TEXT(예실[[#This Row],[월]], "yyyy-mm")</f>
        <v>4120|2026-06</v>
      </c>
      <c r="P40" s="28" t="str">
        <f>IFERROR(INDEX(보정[보정 값], MATCH(예실[[#This Row],[키]], 보정[키], 0)), "")</f>
        <v/>
      </c>
      <c r="Q40" s="28">
        <f>IF(예실[[#This Row],[보정값]]&lt;&gt;"", 예실[[#This Row],[보정값]], IF(예실[[#This Row],[실적]]="", "", 예실[[#This Row],[실적]]))</f>
        <v>825296000</v>
      </c>
      <c r="R40" t="str">
        <f>IF(예실[[#This Row],[분석실적]]="","MISSING", IF(NOT(ISNUMBER(예실[[#This Row],[분석실적]])),"INVALID", IF(예실[[#This Row],[예산]]=0,"NO_BUDGET","OK")))</f>
        <v>OK</v>
      </c>
      <c r="S40" s="5">
        <f>IF(예실[[#This Row],[데이터상태]]&lt;&gt;"OK", "", IF(예실[[#This Row],[계정유형]]="수익", 예실[[#This Row],[예산]]-예실[[#This Row],[분석실적]], 예실[[#This Row],[분석실적]]-예실[[#This Row],[예산]]))</f>
        <v>-25296000</v>
      </c>
      <c r="T40">
        <f>IF(예실[[#This Row],[데이터상태]]&lt;&gt;"OK", "", 예실[[#This Row],[불리금액]]/예실[[#This Row],[예산]])</f>
        <v>-3.1620000000000002E-2</v>
      </c>
      <c r="U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" spans="1:21">
      <c r="A41" t="s">
        <v>36</v>
      </c>
      <c r="B41" t="s">
        <v>37</v>
      </c>
      <c r="C41" s="6">
        <v>46204</v>
      </c>
      <c r="D41">
        <v>2026</v>
      </c>
      <c r="E41">
        <v>7</v>
      </c>
      <c r="F41">
        <v>3</v>
      </c>
      <c r="G41" s="5">
        <v>800000000</v>
      </c>
      <c r="H41" s="5">
        <v>833445000</v>
      </c>
      <c r="I41" t="s">
        <v>34</v>
      </c>
      <c r="J41" t="s">
        <v>35</v>
      </c>
      <c r="K41">
        <f>COUNTIFS(예실[계정코드], 예실[[#This Row],[계정코드]], 예실[월], 예실[[#This Row],[월]])</f>
        <v>1</v>
      </c>
      <c r="L41">
        <f>AVERAGEIFS(예실[실적], 예실[계정코드], 예실[[#This Row],[계정코드]])</f>
        <v>826141571.42857146</v>
      </c>
      <c r="M41">
        <f>IF(ISNUMBER(예실[[#This Row],[실적]]), 예실[[#This Row],[실적]]/예실[[#This Row],[계정평균]], "")</f>
        <v>1.0088404080172353</v>
      </c>
      <c r="N41" t="str">
        <f>IF(예실[[#This Row],[평균대비배수]]="", "", IF(예실[[#This Row],[평균대비배수]]&gt;=튀는값배수기준, "원천확인", ""))</f>
        <v/>
      </c>
      <c r="O41" t="str">
        <f>예실[[#This Row],[계정코드]]&amp;"|"&amp;TEXT(예실[[#This Row],[월]], "yyyy-mm")</f>
        <v>4120|2026-07</v>
      </c>
      <c r="P41" s="28" t="str">
        <f>IFERROR(INDEX(보정[보정 값], MATCH(예실[[#This Row],[키]], 보정[키], 0)), "")</f>
        <v/>
      </c>
      <c r="Q41" s="28">
        <f>IF(예실[[#This Row],[보정값]]&lt;&gt;"", 예실[[#This Row],[보정값]], IF(예실[[#This Row],[실적]]="", "", 예실[[#This Row],[실적]]))</f>
        <v>833445000</v>
      </c>
      <c r="R41" t="str">
        <f>IF(예실[[#This Row],[분석실적]]="","MISSING", IF(NOT(ISNUMBER(예실[[#This Row],[분석실적]])),"INVALID", IF(예실[[#This Row],[예산]]=0,"NO_BUDGET","OK")))</f>
        <v>OK</v>
      </c>
      <c r="S41" s="5">
        <f>IF(예실[[#This Row],[데이터상태]]&lt;&gt;"OK", "", IF(예실[[#This Row],[계정유형]]="수익", 예실[[#This Row],[예산]]-예실[[#This Row],[분석실적]], 예실[[#This Row],[분석실적]]-예실[[#This Row],[예산]]))</f>
        <v>-33445000</v>
      </c>
      <c r="T41">
        <f>IF(예실[[#This Row],[데이터상태]]&lt;&gt;"OK", "", 예실[[#This Row],[불리금액]]/예실[[#This Row],[예산]])</f>
        <v>-4.1806250000000003E-2</v>
      </c>
      <c r="U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2" spans="1:21">
      <c r="A42" t="s">
        <v>36</v>
      </c>
      <c r="B42" t="s">
        <v>37</v>
      </c>
      <c r="C42" s="6">
        <v>46235</v>
      </c>
      <c r="D42">
        <v>2026</v>
      </c>
      <c r="E42">
        <v>8</v>
      </c>
      <c r="F42">
        <v>3</v>
      </c>
      <c r="G42" s="5">
        <v>800000000</v>
      </c>
      <c r="H42" s="5">
        <v>836791000</v>
      </c>
      <c r="I42" t="s">
        <v>34</v>
      </c>
      <c r="J42" t="s">
        <v>35</v>
      </c>
      <c r="K42">
        <f>COUNTIFS(예실[계정코드], 예실[[#This Row],[계정코드]], 예실[월], 예실[[#This Row],[월]])</f>
        <v>1</v>
      </c>
      <c r="L42">
        <f>AVERAGEIFS(예실[실적], 예실[계정코드], 예실[[#This Row],[계정코드]])</f>
        <v>826141571.42857146</v>
      </c>
      <c r="M42">
        <f>IF(ISNUMBER(예실[[#This Row],[실적]]), 예실[[#This Row],[실적]]/예실[[#This Row],[계정평균]], "")</f>
        <v>1.012890561302966</v>
      </c>
      <c r="N42" t="str">
        <f>IF(예실[[#This Row],[평균대비배수]]="", "", IF(예실[[#This Row],[평균대비배수]]&gt;=튀는값배수기준, "원천확인", ""))</f>
        <v/>
      </c>
      <c r="O42" t="str">
        <f>예실[[#This Row],[계정코드]]&amp;"|"&amp;TEXT(예실[[#This Row],[월]], "yyyy-mm")</f>
        <v>4120|2026-08</v>
      </c>
      <c r="P42" s="28" t="str">
        <f>IFERROR(INDEX(보정[보정 값], MATCH(예실[[#This Row],[키]], 보정[키], 0)), "")</f>
        <v/>
      </c>
      <c r="Q42" s="28">
        <f>IF(예실[[#This Row],[보정값]]&lt;&gt;"", 예실[[#This Row],[보정값]], IF(예실[[#This Row],[실적]]="", "", 예실[[#This Row],[실적]]))</f>
        <v>836791000</v>
      </c>
      <c r="R42" t="str">
        <f>IF(예실[[#This Row],[분석실적]]="","MISSING", IF(NOT(ISNUMBER(예실[[#This Row],[분석실적]])),"INVALID", IF(예실[[#This Row],[예산]]=0,"NO_BUDGET","OK")))</f>
        <v>OK</v>
      </c>
      <c r="S42" s="5">
        <f>IF(예실[[#This Row],[데이터상태]]&lt;&gt;"OK", "", IF(예실[[#This Row],[계정유형]]="수익", 예실[[#This Row],[예산]]-예실[[#This Row],[분석실적]], 예실[[#This Row],[분석실적]]-예실[[#This Row],[예산]]))</f>
        <v>-36791000</v>
      </c>
      <c r="T42">
        <f>IF(예실[[#This Row],[데이터상태]]&lt;&gt;"OK", "", 예실[[#This Row],[불리금액]]/예실[[#This Row],[예산]])</f>
        <v>-4.5988750000000002E-2</v>
      </c>
      <c r="U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3" spans="1:21">
      <c r="A43" t="s">
        <v>32</v>
      </c>
      <c r="B43" t="s">
        <v>33</v>
      </c>
      <c r="C43" s="6">
        <v>46266</v>
      </c>
      <c r="D43">
        <v>2026</v>
      </c>
      <c r="E43">
        <v>9</v>
      </c>
      <c r="F43">
        <v>3</v>
      </c>
      <c r="G43" s="5">
        <v>3400000000</v>
      </c>
      <c r="H43" s="5">
        <v>3061552000</v>
      </c>
      <c r="I43" t="s">
        <v>34</v>
      </c>
      <c r="J43" t="s">
        <v>35</v>
      </c>
      <c r="K43">
        <f>COUNTIFS(예실[계정코드], 예실[[#This Row],[계정코드]], 예실[월], 예실[[#This Row],[월]])</f>
        <v>1</v>
      </c>
      <c r="L43">
        <f>AVERAGEIFS(예실[실적], 예실[계정코드], 예실[[#This Row],[계정코드]])</f>
        <v>3236344238.0952382</v>
      </c>
      <c r="M43">
        <f>IF(ISNUMBER(예실[[#This Row],[실적]]), 예실[[#This Row],[실적]]/예실[[#This Row],[계정평균]], "")</f>
        <v>0.94599083866365441</v>
      </c>
      <c r="N43" t="str">
        <f>IF(예실[[#This Row],[평균대비배수]]="", "", IF(예실[[#This Row],[평균대비배수]]&gt;=튀는값배수기준, "원천확인", ""))</f>
        <v/>
      </c>
      <c r="O43" t="str">
        <f>예실[[#This Row],[계정코드]]&amp;"|"&amp;TEXT(예실[[#This Row],[월]], "yyyy-mm")</f>
        <v>4110|2026-09</v>
      </c>
      <c r="P43" s="28" t="str">
        <f>IFERROR(INDEX(보정[보정 값], MATCH(예실[[#This Row],[키]], 보정[키], 0)), "")</f>
        <v/>
      </c>
      <c r="Q43" s="28">
        <f>IF(예실[[#This Row],[보정값]]&lt;&gt;"", 예실[[#This Row],[보정값]], IF(예실[[#This Row],[실적]]="", "", 예실[[#This Row],[실적]]))</f>
        <v>3061552000</v>
      </c>
      <c r="R43" t="str">
        <f>IF(예실[[#This Row],[분석실적]]="","MISSING", IF(NOT(ISNUMBER(예실[[#This Row],[분석실적]])),"INVALID", IF(예실[[#This Row],[예산]]=0,"NO_BUDGET","OK")))</f>
        <v>OK</v>
      </c>
      <c r="S43" s="5">
        <f>IF(예실[[#This Row],[데이터상태]]&lt;&gt;"OK", "", IF(예실[[#This Row],[계정유형]]="수익", 예실[[#This Row],[예산]]-예실[[#This Row],[분석실적]], 예실[[#This Row],[분석실적]]-예실[[#This Row],[예산]]))</f>
        <v>338448000</v>
      </c>
      <c r="T43" s="31">
        <f>IF(예실[[#This Row],[데이터상태]]&lt;&gt;"OK", "", 예실[[#This Row],[불리금액]]/예실[[#This Row],[예산]])</f>
        <v>9.9543529411764711E-2</v>
      </c>
      <c r="U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44" spans="1:21">
      <c r="A44" t="s">
        <v>38</v>
      </c>
      <c r="B44" t="s">
        <v>39</v>
      </c>
      <c r="C44" s="6">
        <v>45658</v>
      </c>
      <c r="D44">
        <v>2025</v>
      </c>
      <c r="E44">
        <v>1</v>
      </c>
      <c r="F44">
        <v>1</v>
      </c>
      <c r="G44" s="5">
        <v>1600000000</v>
      </c>
      <c r="H44" s="5">
        <v>1535505000</v>
      </c>
      <c r="I44" t="s">
        <v>40</v>
      </c>
      <c r="J44" t="s">
        <v>41</v>
      </c>
      <c r="K44">
        <f>COUNTIFS(예실[계정코드], 예실[[#This Row],[계정코드]], 예실[월], 예실[[#This Row],[월]])</f>
        <v>1</v>
      </c>
      <c r="L44">
        <f>AVERAGEIFS(예실[실적], 예실[계정코드], 예실[[#This Row],[계정코드]])</f>
        <v>1578655952.3809524</v>
      </c>
      <c r="M44">
        <f>IF(ISNUMBER(예실[[#This Row],[실적]]), 예실[[#This Row],[실적]]/예실[[#This Row],[계정평균]], "")</f>
        <v>0.97266601863701119</v>
      </c>
      <c r="N44" t="str">
        <f>IF(예실[[#This Row],[평균대비배수]]="", "", IF(예실[[#This Row],[평균대비배수]]&gt;=튀는값배수기준, "원천확인", ""))</f>
        <v/>
      </c>
      <c r="O44" t="str">
        <f>예실[[#This Row],[계정코드]]&amp;"|"&amp;TEXT(예실[[#This Row],[월]], "yyyy-mm")</f>
        <v>5110|2025-01</v>
      </c>
      <c r="P44" s="28" t="str">
        <f>IFERROR(INDEX(보정[보정 값], MATCH(예실[[#This Row],[키]], 보정[키], 0)), "")</f>
        <v/>
      </c>
      <c r="Q44" s="28">
        <f>IF(예실[[#This Row],[보정값]]&lt;&gt;"", 예실[[#This Row],[보정값]], IF(예실[[#This Row],[실적]]="", "", 예실[[#This Row],[실적]]))</f>
        <v>1535505000</v>
      </c>
      <c r="R44" t="str">
        <f>IF(예실[[#This Row],[분석실적]]="","MISSING", IF(NOT(ISNUMBER(예실[[#This Row],[분석실적]])),"INVALID", IF(예실[[#This Row],[예산]]=0,"NO_BUDGET","OK")))</f>
        <v>OK</v>
      </c>
      <c r="S44" s="5">
        <f>IF(예실[[#This Row],[데이터상태]]&lt;&gt;"OK", "", IF(예실[[#This Row],[계정유형]]="수익", 예실[[#This Row],[예산]]-예실[[#This Row],[분석실적]], 예실[[#This Row],[분석실적]]-예실[[#This Row],[예산]]))</f>
        <v>-64495000</v>
      </c>
      <c r="T44">
        <f>IF(예실[[#This Row],[데이터상태]]&lt;&gt;"OK", "", 예실[[#This Row],[불리금액]]/예실[[#This Row],[예산]])</f>
        <v>-4.0309375000000001E-2</v>
      </c>
      <c r="U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5" spans="1:21">
      <c r="A45" t="s">
        <v>38</v>
      </c>
      <c r="B45" t="s">
        <v>39</v>
      </c>
      <c r="C45" s="6">
        <v>45689</v>
      </c>
      <c r="D45">
        <v>2025</v>
      </c>
      <c r="E45">
        <v>2</v>
      </c>
      <c r="F45">
        <v>1</v>
      </c>
      <c r="G45" s="5">
        <v>1600000000</v>
      </c>
      <c r="H45" s="5">
        <v>1538814000</v>
      </c>
      <c r="I45" t="s">
        <v>40</v>
      </c>
      <c r="J45" t="s">
        <v>41</v>
      </c>
      <c r="K45">
        <f>COUNTIFS(예실[계정코드], 예실[[#This Row],[계정코드]], 예실[월], 예실[[#This Row],[월]])</f>
        <v>1</v>
      </c>
      <c r="L45">
        <f>AVERAGEIFS(예실[실적], 예실[계정코드], 예실[[#This Row],[계정코드]])</f>
        <v>1578655952.3809524</v>
      </c>
      <c r="M45">
        <f>IF(ISNUMBER(예실[[#This Row],[실적]]), 예실[[#This Row],[실적]]/예실[[#This Row],[계정평균]], "")</f>
        <v>0.97476210549812192</v>
      </c>
      <c r="N45" t="str">
        <f>IF(예실[[#This Row],[평균대비배수]]="", "", IF(예실[[#This Row],[평균대비배수]]&gt;=튀는값배수기준, "원천확인", ""))</f>
        <v/>
      </c>
      <c r="O45" t="str">
        <f>예실[[#This Row],[계정코드]]&amp;"|"&amp;TEXT(예실[[#This Row],[월]], "yyyy-mm")</f>
        <v>5110|2025-02</v>
      </c>
      <c r="P45" s="28" t="str">
        <f>IFERROR(INDEX(보정[보정 값], MATCH(예실[[#This Row],[키]], 보정[키], 0)), "")</f>
        <v/>
      </c>
      <c r="Q45" s="28">
        <f>IF(예실[[#This Row],[보정값]]&lt;&gt;"", 예실[[#This Row],[보정값]], IF(예실[[#This Row],[실적]]="", "", 예실[[#This Row],[실적]]))</f>
        <v>1538814000</v>
      </c>
      <c r="R45" t="str">
        <f>IF(예실[[#This Row],[분석실적]]="","MISSING", IF(NOT(ISNUMBER(예실[[#This Row],[분석실적]])),"INVALID", IF(예실[[#This Row],[예산]]=0,"NO_BUDGET","OK")))</f>
        <v>OK</v>
      </c>
      <c r="S45" s="5">
        <f>IF(예실[[#This Row],[데이터상태]]&lt;&gt;"OK", "", IF(예실[[#This Row],[계정유형]]="수익", 예실[[#This Row],[예산]]-예실[[#This Row],[분석실적]], 예실[[#This Row],[분석실적]]-예실[[#This Row],[예산]]))</f>
        <v>-61186000</v>
      </c>
      <c r="T45">
        <f>IF(예실[[#This Row],[데이터상태]]&lt;&gt;"OK", "", 예실[[#This Row],[불리금액]]/예실[[#This Row],[예산]])</f>
        <v>-3.8241249999999997E-2</v>
      </c>
      <c r="U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6" spans="1:21">
      <c r="A46" t="s">
        <v>38</v>
      </c>
      <c r="B46" t="s">
        <v>39</v>
      </c>
      <c r="C46" s="6">
        <v>45717</v>
      </c>
      <c r="D46">
        <v>2025</v>
      </c>
      <c r="E46">
        <v>3</v>
      </c>
      <c r="F46">
        <v>1</v>
      </c>
      <c r="G46" s="5">
        <v>1600000000</v>
      </c>
      <c r="H46" s="5">
        <v>1530055000</v>
      </c>
      <c r="I46" t="s">
        <v>40</v>
      </c>
      <c r="J46" t="s">
        <v>41</v>
      </c>
      <c r="K46">
        <f>COUNTIFS(예실[계정코드], 예실[[#This Row],[계정코드]], 예실[월], 예실[[#This Row],[월]])</f>
        <v>1</v>
      </c>
      <c r="L46">
        <f>AVERAGEIFS(예실[실적], 예실[계정코드], 예실[[#This Row],[계정코드]])</f>
        <v>1578655952.3809524</v>
      </c>
      <c r="M46">
        <f>IF(ISNUMBER(예실[[#This Row],[실적]]), 예실[[#This Row],[실적]]/예실[[#This Row],[계정평균]], "")</f>
        <v>0.96921371480109286</v>
      </c>
      <c r="N46" t="str">
        <f>IF(예실[[#This Row],[평균대비배수]]="", "", IF(예실[[#This Row],[평균대비배수]]&gt;=튀는값배수기준, "원천확인", ""))</f>
        <v/>
      </c>
      <c r="O46" t="str">
        <f>예실[[#This Row],[계정코드]]&amp;"|"&amp;TEXT(예실[[#This Row],[월]], "yyyy-mm")</f>
        <v>5110|2025-03</v>
      </c>
      <c r="P46" s="28" t="str">
        <f>IFERROR(INDEX(보정[보정 값], MATCH(예실[[#This Row],[키]], 보정[키], 0)), "")</f>
        <v/>
      </c>
      <c r="Q46" s="28">
        <f>IF(예실[[#This Row],[보정값]]&lt;&gt;"", 예실[[#This Row],[보정값]], IF(예실[[#This Row],[실적]]="", "", 예실[[#This Row],[실적]]))</f>
        <v>1530055000</v>
      </c>
      <c r="R46" t="str">
        <f>IF(예실[[#This Row],[분석실적]]="","MISSING", IF(NOT(ISNUMBER(예실[[#This Row],[분석실적]])),"INVALID", IF(예실[[#This Row],[예산]]=0,"NO_BUDGET","OK")))</f>
        <v>OK</v>
      </c>
      <c r="S46" s="5">
        <f>IF(예실[[#This Row],[데이터상태]]&lt;&gt;"OK", "", IF(예실[[#This Row],[계정유형]]="수익", 예실[[#This Row],[예산]]-예실[[#This Row],[분석실적]], 예실[[#This Row],[분석실적]]-예실[[#This Row],[예산]]))</f>
        <v>-69945000</v>
      </c>
      <c r="T46">
        <f>IF(예실[[#This Row],[데이터상태]]&lt;&gt;"OK", "", 예실[[#This Row],[불리금액]]/예실[[#This Row],[예산]])</f>
        <v>-4.3715625000000001E-2</v>
      </c>
      <c r="U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7" spans="1:21">
      <c r="A47" t="s">
        <v>38</v>
      </c>
      <c r="B47" t="s">
        <v>39</v>
      </c>
      <c r="C47" s="6">
        <v>45748</v>
      </c>
      <c r="D47">
        <v>2025</v>
      </c>
      <c r="E47">
        <v>4</v>
      </c>
      <c r="F47">
        <v>2</v>
      </c>
      <c r="G47" s="5">
        <v>1600000000</v>
      </c>
      <c r="H47" s="5">
        <v>1523219000</v>
      </c>
      <c r="I47" t="s">
        <v>40</v>
      </c>
      <c r="J47" t="s">
        <v>41</v>
      </c>
      <c r="K47">
        <f>COUNTIFS(예실[계정코드], 예실[[#This Row],[계정코드]], 예실[월], 예실[[#This Row],[월]])</f>
        <v>1</v>
      </c>
      <c r="L47">
        <f>AVERAGEIFS(예실[실적], 예실[계정코드], 예실[[#This Row],[계정코드]])</f>
        <v>1578655952.3809524</v>
      </c>
      <c r="M47">
        <f>IF(ISNUMBER(예실[[#This Row],[실적]]), 예실[[#This Row],[실적]]/예실[[#This Row],[계정평균]], "")</f>
        <v>0.96488344892543465</v>
      </c>
      <c r="N47" t="str">
        <f>IF(예실[[#This Row],[평균대비배수]]="", "", IF(예실[[#This Row],[평균대비배수]]&gt;=튀는값배수기준, "원천확인", ""))</f>
        <v/>
      </c>
      <c r="O47" t="str">
        <f>예실[[#This Row],[계정코드]]&amp;"|"&amp;TEXT(예실[[#This Row],[월]], "yyyy-mm")</f>
        <v>5110|2025-04</v>
      </c>
      <c r="P47" s="28" t="str">
        <f>IFERROR(INDEX(보정[보정 값], MATCH(예실[[#This Row],[키]], 보정[키], 0)), "")</f>
        <v/>
      </c>
      <c r="Q47" s="28">
        <f>IF(예실[[#This Row],[보정값]]&lt;&gt;"", 예실[[#This Row],[보정값]], IF(예실[[#This Row],[실적]]="", "", 예실[[#This Row],[실적]]))</f>
        <v>1523219000</v>
      </c>
      <c r="R47" t="str">
        <f>IF(예실[[#This Row],[분석실적]]="","MISSING", IF(NOT(ISNUMBER(예실[[#This Row],[분석실적]])),"INVALID", IF(예실[[#This Row],[예산]]=0,"NO_BUDGET","OK")))</f>
        <v>OK</v>
      </c>
      <c r="S47" s="5">
        <f>IF(예실[[#This Row],[데이터상태]]&lt;&gt;"OK", "", IF(예실[[#This Row],[계정유형]]="수익", 예실[[#This Row],[예산]]-예실[[#This Row],[분석실적]], 예실[[#This Row],[분석실적]]-예실[[#This Row],[예산]]))</f>
        <v>-76781000</v>
      </c>
      <c r="T47">
        <f>IF(예실[[#This Row],[데이터상태]]&lt;&gt;"OK", "", 예실[[#This Row],[불리금액]]/예실[[#This Row],[예산]])</f>
        <v>-4.7988125E-2</v>
      </c>
      <c r="U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8" spans="1:21">
      <c r="A48" t="s">
        <v>38</v>
      </c>
      <c r="B48" t="s">
        <v>39</v>
      </c>
      <c r="C48" s="6">
        <v>45778</v>
      </c>
      <c r="D48">
        <v>2025</v>
      </c>
      <c r="E48">
        <v>5</v>
      </c>
      <c r="F48">
        <v>2</v>
      </c>
      <c r="G48" s="5">
        <v>1600000000</v>
      </c>
      <c r="H48" s="5">
        <v>1522533000</v>
      </c>
      <c r="I48" t="s">
        <v>40</v>
      </c>
      <c r="J48" t="s">
        <v>41</v>
      </c>
      <c r="K48">
        <f>COUNTIFS(예실[계정코드], 예실[[#This Row],[계정코드]], 예실[월], 예실[[#This Row],[월]])</f>
        <v>1</v>
      </c>
      <c r="L48">
        <f>AVERAGEIFS(예실[실적], 예실[계정코드], 예실[[#This Row],[계정코드]])</f>
        <v>1578655952.3809524</v>
      </c>
      <c r="M48">
        <f>IF(ISNUMBER(예실[[#This Row],[실적]]), 예실[[#This Row],[실적]]/예실[[#This Row],[계정평균]], "")</f>
        <v>0.96444890205728051</v>
      </c>
      <c r="N48" t="str">
        <f>IF(예실[[#This Row],[평균대비배수]]="", "", IF(예실[[#This Row],[평균대비배수]]&gt;=튀는값배수기준, "원천확인", ""))</f>
        <v/>
      </c>
      <c r="O48" t="str">
        <f>예실[[#This Row],[계정코드]]&amp;"|"&amp;TEXT(예실[[#This Row],[월]], "yyyy-mm")</f>
        <v>5110|2025-05</v>
      </c>
      <c r="P48" s="28" t="str">
        <f>IFERROR(INDEX(보정[보정 값], MATCH(예실[[#This Row],[키]], 보정[키], 0)), "")</f>
        <v/>
      </c>
      <c r="Q48" s="28">
        <f>IF(예실[[#This Row],[보정값]]&lt;&gt;"", 예실[[#This Row],[보정값]], IF(예실[[#This Row],[실적]]="", "", 예실[[#This Row],[실적]]))</f>
        <v>1522533000</v>
      </c>
      <c r="R48" t="str">
        <f>IF(예실[[#This Row],[분석실적]]="","MISSING", IF(NOT(ISNUMBER(예실[[#This Row],[분석실적]])),"INVALID", IF(예실[[#This Row],[예산]]=0,"NO_BUDGET","OK")))</f>
        <v>OK</v>
      </c>
      <c r="S48" s="5">
        <f>IF(예실[[#This Row],[데이터상태]]&lt;&gt;"OK", "", IF(예실[[#This Row],[계정유형]]="수익", 예실[[#This Row],[예산]]-예실[[#This Row],[분석실적]], 예실[[#This Row],[분석실적]]-예실[[#This Row],[예산]]))</f>
        <v>-77467000</v>
      </c>
      <c r="T48">
        <f>IF(예실[[#This Row],[데이터상태]]&lt;&gt;"OK", "", 예실[[#This Row],[불리금액]]/예실[[#This Row],[예산]])</f>
        <v>-4.8416874999999998E-2</v>
      </c>
      <c r="U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9" spans="1:21">
      <c r="A49" t="s">
        <v>38</v>
      </c>
      <c r="B49" t="s">
        <v>39</v>
      </c>
      <c r="C49" s="6">
        <v>45809</v>
      </c>
      <c r="D49">
        <v>2025</v>
      </c>
      <c r="E49">
        <v>6</v>
      </c>
      <c r="F49">
        <v>2</v>
      </c>
      <c r="G49" s="5">
        <v>1600000000</v>
      </c>
      <c r="H49" s="5">
        <v>1552121000</v>
      </c>
      <c r="I49" t="s">
        <v>40</v>
      </c>
      <c r="J49" t="s">
        <v>41</v>
      </c>
      <c r="K49">
        <f>COUNTIFS(예실[계정코드], 예실[[#This Row],[계정코드]], 예실[월], 예실[[#This Row],[월]])</f>
        <v>1</v>
      </c>
      <c r="L49">
        <f>AVERAGEIFS(예실[실적], 예실[계정코드], 예실[[#This Row],[계정코드]])</f>
        <v>1578655952.3809524</v>
      </c>
      <c r="M49">
        <f>IF(ISNUMBER(예실[[#This Row],[실적]]), 예실[[#This Row],[실적]]/예실[[#This Row],[계정평균]], "")</f>
        <v>0.98319142790996861</v>
      </c>
      <c r="N49" t="str">
        <f>IF(예실[[#This Row],[평균대비배수]]="", "", IF(예실[[#This Row],[평균대비배수]]&gt;=튀는값배수기준, "원천확인", ""))</f>
        <v/>
      </c>
      <c r="O49" t="str">
        <f>예실[[#This Row],[계정코드]]&amp;"|"&amp;TEXT(예실[[#This Row],[월]], "yyyy-mm")</f>
        <v>5110|2025-06</v>
      </c>
      <c r="P49" s="28" t="str">
        <f>IFERROR(INDEX(보정[보정 값], MATCH(예실[[#This Row],[키]], 보정[키], 0)), "")</f>
        <v/>
      </c>
      <c r="Q49" s="28">
        <f>IF(예실[[#This Row],[보정값]]&lt;&gt;"", 예실[[#This Row],[보정값]], IF(예실[[#This Row],[실적]]="", "", 예실[[#This Row],[실적]]))</f>
        <v>1552121000</v>
      </c>
      <c r="R49" t="str">
        <f>IF(예실[[#This Row],[분석실적]]="","MISSING", IF(NOT(ISNUMBER(예실[[#This Row],[분석실적]])),"INVALID", IF(예실[[#This Row],[예산]]=0,"NO_BUDGET","OK")))</f>
        <v>OK</v>
      </c>
      <c r="S49" s="5">
        <f>IF(예실[[#This Row],[데이터상태]]&lt;&gt;"OK", "", IF(예실[[#This Row],[계정유형]]="수익", 예실[[#This Row],[예산]]-예실[[#This Row],[분석실적]], 예실[[#This Row],[분석실적]]-예실[[#This Row],[예산]]))</f>
        <v>-47879000</v>
      </c>
      <c r="T49">
        <f>IF(예실[[#This Row],[데이터상태]]&lt;&gt;"OK", "", 예실[[#This Row],[불리금액]]/예실[[#This Row],[예산]])</f>
        <v>-2.9924375E-2</v>
      </c>
      <c r="U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0" spans="1:21">
      <c r="A50" t="s">
        <v>38</v>
      </c>
      <c r="B50" t="s">
        <v>39</v>
      </c>
      <c r="C50" s="6">
        <v>45839</v>
      </c>
      <c r="D50">
        <v>2025</v>
      </c>
      <c r="E50">
        <v>7</v>
      </c>
      <c r="F50">
        <v>3</v>
      </c>
      <c r="G50" s="5">
        <v>1600000000</v>
      </c>
      <c r="H50" s="5">
        <v>1546034000</v>
      </c>
      <c r="I50" t="s">
        <v>40</v>
      </c>
      <c r="J50" t="s">
        <v>41</v>
      </c>
      <c r="K50">
        <f>COUNTIFS(예실[계정코드], 예실[[#This Row],[계정코드]], 예실[월], 예실[[#This Row],[월]])</f>
        <v>1</v>
      </c>
      <c r="L50">
        <f>AVERAGEIFS(예실[실적], 예실[계정코드], 예실[[#This Row],[계정코드]])</f>
        <v>1578655952.3809524</v>
      </c>
      <c r="M50">
        <f>IF(ISNUMBER(예실[[#This Row],[실적]]), 예실[[#This Row],[실적]]/예실[[#This Row],[계정평균]], "")</f>
        <v>0.97933561626790722</v>
      </c>
      <c r="N50" t="str">
        <f>IF(예실[[#This Row],[평균대비배수]]="", "", IF(예실[[#This Row],[평균대비배수]]&gt;=튀는값배수기준, "원천확인", ""))</f>
        <v/>
      </c>
      <c r="O50" t="str">
        <f>예실[[#This Row],[계정코드]]&amp;"|"&amp;TEXT(예실[[#This Row],[월]], "yyyy-mm")</f>
        <v>5110|2025-07</v>
      </c>
      <c r="P50" s="28" t="str">
        <f>IFERROR(INDEX(보정[보정 값], MATCH(예실[[#This Row],[키]], 보정[키], 0)), "")</f>
        <v/>
      </c>
      <c r="Q50" s="28">
        <f>IF(예실[[#This Row],[보정값]]&lt;&gt;"", 예실[[#This Row],[보정값]], IF(예실[[#This Row],[실적]]="", "", 예실[[#This Row],[실적]]))</f>
        <v>1546034000</v>
      </c>
      <c r="R50" t="str">
        <f>IF(예실[[#This Row],[분석실적]]="","MISSING", IF(NOT(ISNUMBER(예실[[#This Row],[분석실적]])),"INVALID", IF(예실[[#This Row],[예산]]=0,"NO_BUDGET","OK")))</f>
        <v>OK</v>
      </c>
      <c r="S50" s="5">
        <f>IF(예실[[#This Row],[데이터상태]]&lt;&gt;"OK", "", IF(예실[[#This Row],[계정유형]]="수익", 예실[[#This Row],[예산]]-예실[[#This Row],[분석실적]], 예실[[#This Row],[분석실적]]-예실[[#This Row],[예산]]))</f>
        <v>-53966000</v>
      </c>
      <c r="T50">
        <f>IF(예실[[#This Row],[데이터상태]]&lt;&gt;"OK", "", 예실[[#This Row],[불리금액]]/예실[[#This Row],[예산]])</f>
        <v>-3.3728750000000002E-2</v>
      </c>
      <c r="U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1" spans="1:21">
      <c r="A51" t="s">
        <v>38</v>
      </c>
      <c r="B51" t="s">
        <v>39</v>
      </c>
      <c r="C51" s="6">
        <v>45870</v>
      </c>
      <c r="D51">
        <v>2025</v>
      </c>
      <c r="E51">
        <v>8</v>
      </c>
      <c r="F51">
        <v>3</v>
      </c>
      <c r="G51" s="5">
        <v>1600000000</v>
      </c>
      <c r="H51" s="5">
        <v>1545949000</v>
      </c>
      <c r="I51" t="s">
        <v>40</v>
      </c>
      <c r="J51" t="s">
        <v>41</v>
      </c>
      <c r="K51">
        <f>COUNTIFS(예실[계정코드], 예실[[#This Row],[계정코드]], 예실[월], 예실[[#This Row],[월]])</f>
        <v>1</v>
      </c>
      <c r="L51">
        <f>AVERAGEIFS(예실[실적], 예실[계정코드], 예실[[#This Row],[계정코드]])</f>
        <v>1578655952.3809524</v>
      </c>
      <c r="M51">
        <f>IF(ISNUMBER(예실[[#This Row],[실적]]), 예실[[#This Row],[실적]]/예실[[#This Row],[계정평균]], "")</f>
        <v>0.97928177299707186</v>
      </c>
      <c r="N51" t="str">
        <f>IF(예실[[#This Row],[평균대비배수]]="", "", IF(예실[[#This Row],[평균대비배수]]&gt;=튀는값배수기준, "원천확인", ""))</f>
        <v/>
      </c>
      <c r="O51" t="str">
        <f>예실[[#This Row],[계정코드]]&amp;"|"&amp;TEXT(예실[[#This Row],[월]], "yyyy-mm")</f>
        <v>5110|2025-08</v>
      </c>
      <c r="P51" s="28" t="str">
        <f>IFERROR(INDEX(보정[보정 값], MATCH(예실[[#This Row],[키]], 보정[키], 0)), "")</f>
        <v/>
      </c>
      <c r="Q51" s="28">
        <f>IF(예실[[#This Row],[보정값]]&lt;&gt;"", 예실[[#This Row],[보정값]], IF(예실[[#This Row],[실적]]="", "", 예실[[#This Row],[실적]]))</f>
        <v>1545949000</v>
      </c>
      <c r="R51" t="str">
        <f>IF(예실[[#This Row],[분석실적]]="","MISSING", IF(NOT(ISNUMBER(예실[[#This Row],[분석실적]])),"INVALID", IF(예실[[#This Row],[예산]]=0,"NO_BUDGET","OK")))</f>
        <v>OK</v>
      </c>
      <c r="S51" s="5">
        <f>IF(예실[[#This Row],[데이터상태]]&lt;&gt;"OK", "", IF(예실[[#This Row],[계정유형]]="수익", 예실[[#This Row],[예산]]-예실[[#This Row],[분석실적]], 예실[[#This Row],[분석실적]]-예실[[#This Row],[예산]]))</f>
        <v>-54051000</v>
      </c>
      <c r="T51">
        <f>IF(예실[[#This Row],[데이터상태]]&lt;&gt;"OK", "", 예실[[#This Row],[불리금액]]/예실[[#This Row],[예산]])</f>
        <v>-3.3781875000000003E-2</v>
      </c>
      <c r="U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2" spans="1:21">
      <c r="A52" t="s">
        <v>38</v>
      </c>
      <c r="B52" t="s">
        <v>39</v>
      </c>
      <c r="C52" s="6">
        <v>45901</v>
      </c>
      <c r="D52">
        <v>2025</v>
      </c>
      <c r="E52">
        <v>9</v>
      </c>
      <c r="F52">
        <v>3</v>
      </c>
      <c r="G52" s="5">
        <v>1600000000</v>
      </c>
      <c r="H52" s="5">
        <v>1538376000</v>
      </c>
      <c r="I52" t="s">
        <v>40</v>
      </c>
      <c r="J52" t="s">
        <v>41</v>
      </c>
      <c r="K52">
        <f>COUNTIFS(예실[계정코드], 예실[[#This Row],[계정코드]], 예실[월], 예실[[#This Row],[월]])</f>
        <v>1</v>
      </c>
      <c r="L52">
        <f>AVERAGEIFS(예실[실적], 예실[계정코드], 예실[[#This Row],[계정코드]])</f>
        <v>1578655952.3809524</v>
      </c>
      <c r="M52">
        <f>IF(ISNUMBER(예실[[#This Row],[실적]]), 예실[[#This Row],[실적]]/예실[[#This Row],[계정평균]], "")</f>
        <v>0.97448465429075826</v>
      </c>
      <c r="N52" t="str">
        <f>IF(예실[[#This Row],[평균대비배수]]="", "", IF(예실[[#This Row],[평균대비배수]]&gt;=튀는값배수기준, "원천확인", ""))</f>
        <v/>
      </c>
      <c r="O52" t="str">
        <f>예실[[#This Row],[계정코드]]&amp;"|"&amp;TEXT(예실[[#This Row],[월]], "yyyy-mm")</f>
        <v>5110|2025-09</v>
      </c>
      <c r="P52" s="28" t="str">
        <f>IFERROR(INDEX(보정[보정 값], MATCH(예실[[#This Row],[키]], 보정[키], 0)), "")</f>
        <v/>
      </c>
      <c r="Q52" s="28">
        <f>IF(예실[[#This Row],[보정값]]&lt;&gt;"", 예실[[#This Row],[보정값]], IF(예실[[#This Row],[실적]]="", "", 예실[[#This Row],[실적]]))</f>
        <v>1538376000</v>
      </c>
      <c r="R52" t="str">
        <f>IF(예실[[#This Row],[분석실적]]="","MISSING", IF(NOT(ISNUMBER(예실[[#This Row],[분석실적]])),"INVALID", IF(예실[[#This Row],[예산]]=0,"NO_BUDGET","OK")))</f>
        <v>OK</v>
      </c>
      <c r="S52" s="5">
        <f>IF(예실[[#This Row],[데이터상태]]&lt;&gt;"OK", "", IF(예실[[#This Row],[계정유형]]="수익", 예실[[#This Row],[예산]]-예실[[#This Row],[분석실적]], 예실[[#This Row],[분석실적]]-예실[[#This Row],[예산]]))</f>
        <v>-61624000</v>
      </c>
      <c r="T52">
        <f>IF(예실[[#This Row],[데이터상태]]&lt;&gt;"OK", "", 예실[[#This Row],[불리금액]]/예실[[#This Row],[예산]])</f>
        <v>-3.8515000000000001E-2</v>
      </c>
      <c r="U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3" spans="1:21">
      <c r="A53" t="s">
        <v>38</v>
      </c>
      <c r="B53" t="s">
        <v>39</v>
      </c>
      <c r="C53" s="6">
        <v>45931</v>
      </c>
      <c r="D53">
        <v>2025</v>
      </c>
      <c r="E53">
        <v>10</v>
      </c>
      <c r="F53">
        <v>4</v>
      </c>
      <c r="G53" s="5">
        <v>1600000000</v>
      </c>
      <c r="H53" s="5">
        <v>1544521000</v>
      </c>
      <c r="I53" t="s">
        <v>40</v>
      </c>
      <c r="J53" t="s">
        <v>41</v>
      </c>
      <c r="K53">
        <f>COUNTIFS(예실[계정코드], 예실[[#This Row],[계정코드]], 예실[월], 예실[[#This Row],[월]])</f>
        <v>1</v>
      </c>
      <c r="L53">
        <f>AVERAGEIFS(예실[실적], 예실[계정코드], 예실[[#This Row],[계정코드]])</f>
        <v>1578655952.3809524</v>
      </c>
      <c r="M53">
        <f>IF(ISNUMBER(예실[[#This Row],[실적]]), 예실[[#This Row],[실적]]/예실[[#This Row],[계정평균]], "")</f>
        <v>0.97837720604703671</v>
      </c>
      <c r="N53" t="str">
        <f>IF(예실[[#This Row],[평균대비배수]]="", "", IF(예실[[#This Row],[평균대비배수]]&gt;=튀는값배수기준, "원천확인", ""))</f>
        <v/>
      </c>
      <c r="O53" t="str">
        <f>예실[[#This Row],[계정코드]]&amp;"|"&amp;TEXT(예실[[#This Row],[월]], "yyyy-mm")</f>
        <v>5110|2025-10</v>
      </c>
      <c r="P53" s="28" t="str">
        <f>IFERROR(INDEX(보정[보정 값], MATCH(예실[[#This Row],[키]], 보정[키], 0)), "")</f>
        <v/>
      </c>
      <c r="Q53" s="28">
        <f>IF(예실[[#This Row],[보정값]]&lt;&gt;"", 예실[[#This Row],[보정값]], IF(예실[[#This Row],[실적]]="", "", 예실[[#This Row],[실적]]))</f>
        <v>1544521000</v>
      </c>
      <c r="R53" t="str">
        <f>IF(예실[[#This Row],[분석실적]]="","MISSING", IF(NOT(ISNUMBER(예실[[#This Row],[분석실적]])),"INVALID", IF(예실[[#This Row],[예산]]=0,"NO_BUDGET","OK")))</f>
        <v>OK</v>
      </c>
      <c r="S53" s="5">
        <f>IF(예실[[#This Row],[데이터상태]]&lt;&gt;"OK", "", IF(예실[[#This Row],[계정유형]]="수익", 예실[[#This Row],[예산]]-예실[[#This Row],[분석실적]], 예실[[#This Row],[분석실적]]-예실[[#This Row],[예산]]))</f>
        <v>-55479000</v>
      </c>
      <c r="T53">
        <f>IF(예실[[#This Row],[데이터상태]]&lt;&gt;"OK", "", 예실[[#This Row],[불리금액]]/예실[[#This Row],[예산]])</f>
        <v>-3.4674375E-2</v>
      </c>
      <c r="U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4" spans="1:21">
      <c r="A54" t="s">
        <v>38</v>
      </c>
      <c r="B54" t="s">
        <v>39</v>
      </c>
      <c r="C54" s="6">
        <v>45962</v>
      </c>
      <c r="D54">
        <v>2025</v>
      </c>
      <c r="E54">
        <v>11</v>
      </c>
      <c r="F54">
        <v>4</v>
      </c>
      <c r="G54" s="5">
        <v>1600000000</v>
      </c>
      <c r="H54" s="5">
        <v>1545885000</v>
      </c>
      <c r="I54" t="s">
        <v>40</v>
      </c>
      <c r="J54" t="s">
        <v>41</v>
      </c>
      <c r="K54">
        <f>COUNTIFS(예실[계정코드], 예실[[#This Row],[계정코드]], 예실[월], 예실[[#This Row],[월]])</f>
        <v>1</v>
      </c>
      <c r="L54">
        <f>AVERAGEIFS(예실[실적], 예실[계정코드], 예실[[#This Row],[계정코드]])</f>
        <v>1578655952.3809524</v>
      </c>
      <c r="M54">
        <f>IF(ISNUMBER(예실[[#This Row],[실적]]), 예실[[#This Row],[실적]]/예실[[#This Row],[계정평균]], "")</f>
        <v>0.97924123218138392</v>
      </c>
      <c r="N54" t="str">
        <f>IF(예실[[#This Row],[평균대비배수]]="", "", IF(예실[[#This Row],[평균대비배수]]&gt;=튀는값배수기준, "원천확인", ""))</f>
        <v/>
      </c>
      <c r="O54" t="str">
        <f>예실[[#This Row],[계정코드]]&amp;"|"&amp;TEXT(예실[[#This Row],[월]], "yyyy-mm")</f>
        <v>5110|2025-11</v>
      </c>
      <c r="P54" s="28" t="str">
        <f>IFERROR(INDEX(보정[보정 값], MATCH(예실[[#This Row],[키]], 보정[키], 0)), "")</f>
        <v/>
      </c>
      <c r="Q54" s="28">
        <f>IF(예실[[#This Row],[보정값]]&lt;&gt;"", 예실[[#This Row],[보정값]], IF(예실[[#This Row],[실적]]="", "", 예실[[#This Row],[실적]]))</f>
        <v>1545885000</v>
      </c>
      <c r="R54" t="str">
        <f>IF(예실[[#This Row],[분석실적]]="","MISSING", IF(NOT(ISNUMBER(예실[[#This Row],[분석실적]])),"INVALID", IF(예실[[#This Row],[예산]]=0,"NO_BUDGET","OK")))</f>
        <v>OK</v>
      </c>
      <c r="S54" s="5">
        <f>IF(예실[[#This Row],[데이터상태]]&lt;&gt;"OK", "", IF(예실[[#This Row],[계정유형]]="수익", 예실[[#This Row],[예산]]-예실[[#This Row],[분석실적]], 예실[[#This Row],[분석실적]]-예실[[#This Row],[예산]]))</f>
        <v>-54115000</v>
      </c>
      <c r="T54">
        <f>IF(예실[[#This Row],[데이터상태]]&lt;&gt;"OK", "", 예실[[#This Row],[불리금액]]/예실[[#This Row],[예산]])</f>
        <v>-3.3821875000000001E-2</v>
      </c>
      <c r="U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5" spans="1:21">
      <c r="A55" t="s">
        <v>38</v>
      </c>
      <c r="B55" t="s">
        <v>39</v>
      </c>
      <c r="C55" s="6">
        <v>45992</v>
      </c>
      <c r="D55">
        <v>2025</v>
      </c>
      <c r="E55">
        <v>12</v>
      </c>
      <c r="F55">
        <v>4</v>
      </c>
      <c r="G55" s="5">
        <v>1600000000</v>
      </c>
      <c r="H55" s="5">
        <v>1557701000</v>
      </c>
      <c r="I55" t="s">
        <v>40</v>
      </c>
      <c r="J55" t="s">
        <v>41</v>
      </c>
      <c r="K55">
        <f>COUNTIFS(예실[계정코드], 예실[[#This Row],[계정코드]], 예실[월], 예실[[#This Row],[월]])</f>
        <v>1</v>
      </c>
      <c r="L55">
        <f>AVERAGEIFS(예실[실적], 예실[계정코드], 예실[[#This Row],[계정코드]])</f>
        <v>1578655952.3809524</v>
      </c>
      <c r="M55">
        <f>IF(ISNUMBER(예실[[#This Row],[실적]]), 예실[[#This Row],[실적]]/예실[[#This Row],[계정평균]], "")</f>
        <v>0.98672608027775288</v>
      </c>
      <c r="N55" t="str">
        <f>IF(예실[[#This Row],[평균대비배수]]="", "", IF(예실[[#This Row],[평균대비배수]]&gt;=튀는값배수기준, "원천확인", ""))</f>
        <v/>
      </c>
      <c r="O55" t="str">
        <f>예실[[#This Row],[계정코드]]&amp;"|"&amp;TEXT(예실[[#This Row],[월]], "yyyy-mm")</f>
        <v>5110|2025-12</v>
      </c>
      <c r="P55" s="28" t="str">
        <f>IFERROR(INDEX(보정[보정 값], MATCH(예실[[#This Row],[키]], 보정[키], 0)), "")</f>
        <v/>
      </c>
      <c r="Q55" s="28">
        <f>IF(예실[[#This Row],[보정값]]&lt;&gt;"", 예실[[#This Row],[보정값]], IF(예실[[#This Row],[실적]]="", "", 예실[[#This Row],[실적]]))</f>
        <v>1557701000</v>
      </c>
      <c r="R55" t="str">
        <f>IF(예실[[#This Row],[분석실적]]="","MISSING", IF(NOT(ISNUMBER(예실[[#This Row],[분석실적]])),"INVALID", IF(예실[[#This Row],[예산]]=0,"NO_BUDGET","OK")))</f>
        <v>OK</v>
      </c>
      <c r="S55" s="5">
        <f>IF(예실[[#This Row],[데이터상태]]&lt;&gt;"OK", "", IF(예실[[#This Row],[계정유형]]="수익", 예실[[#This Row],[예산]]-예실[[#This Row],[분석실적]], 예실[[#This Row],[분석실적]]-예실[[#This Row],[예산]]))</f>
        <v>-42299000</v>
      </c>
      <c r="T55">
        <f>IF(예실[[#This Row],[데이터상태]]&lt;&gt;"OK", "", 예실[[#This Row],[불리금액]]/예실[[#This Row],[예산]])</f>
        <v>-2.6436874999999999E-2</v>
      </c>
      <c r="U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6" spans="1:21">
      <c r="A56" t="s">
        <v>38</v>
      </c>
      <c r="B56" t="s">
        <v>39</v>
      </c>
      <c r="C56" s="6">
        <v>46023</v>
      </c>
      <c r="D56">
        <v>2026</v>
      </c>
      <c r="E56">
        <v>1</v>
      </c>
      <c r="F56">
        <v>1</v>
      </c>
      <c r="G56" s="5">
        <v>1600000000</v>
      </c>
      <c r="H56" s="5">
        <v>1611436000</v>
      </c>
      <c r="I56" t="s">
        <v>40</v>
      </c>
      <c r="J56" t="s">
        <v>41</v>
      </c>
      <c r="K56">
        <f>COUNTIFS(예실[계정코드], 예실[[#This Row],[계정코드]], 예실[월], 예실[[#This Row],[월]])</f>
        <v>1</v>
      </c>
      <c r="L56">
        <f>AVERAGEIFS(예실[실적], 예실[계정코드], 예실[[#This Row],[계정코드]])</f>
        <v>1578655952.3809524</v>
      </c>
      <c r="M56">
        <f>IF(ISNUMBER(예실[[#This Row],[실적]]), 예실[[#This Row],[실적]]/예실[[#This Row],[계정평균]], "")</f>
        <v>1.020764529199417</v>
      </c>
      <c r="N56" t="str">
        <f>IF(예실[[#This Row],[평균대비배수]]="", "", IF(예실[[#This Row],[평균대비배수]]&gt;=튀는값배수기준, "원천확인", ""))</f>
        <v/>
      </c>
      <c r="O56" t="str">
        <f>예실[[#This Row],[계정코드]]&amp;"|"&amp;TEXT(예실[[#This Row],[월]], "yyyy-mm")</f>
        <v>5110|2026-01</v>
      </c>
      <c r="P56" s="28" t="str">
        <f>IFERROR(INDEX(보정[보정 값], MATCH(예실[[#This Row],[키]], 보정[키], 0)), "")</f>
        <v/>
      </c>
      <c r="Q56" s="28">
        <f>IF(예실[[#This Row],[보정값]]&lt;&gt;"", 예실[[#This Row],[보정값]], IF(예실[[#This Row],[실적]]="", "", 예실[[#This Row],[실적]]))</f>
        <v>1611436000</v>
      </c>
      <c r="R56" t="str">
        <f>IF(예실[[#This Row],[분석실적]]="","MISSING", IF(NOT(ISNUMBER(예실[[#This Row],[분석실적]])),"INVALID", IF(예실[[#This Row],[예산]]=0,"NO_BUDGET","OK")))</f>
        <v>OK</v>
      </c>
      <c r="S56" s="5">
        <f>IF(예실[[#This Row],[데이터상태]]&lt;&gt;"OK", "", IF(예실[[#This Row],[계정유형]]="수익", 예실[[#This Row],[예산]]-예실[[#This Row],[분석실적]], 예실[[#This Row],[분석실적]]-예실[[#This Row],[예산]]))</f>
        <v>11436000</v>
      </c>
      <c r="T56">
        <f>IF(예실[[#This Row],[데이터상태]]&lt;&gt;"OK", "", 예실[[#This Row],[불리금액]]/예실[[#This Row],[예산]])</f>
        <v>7.1475000000000002E-3</v>
      </c>
      <c r="U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7" spans="1:21">
      <c r="A57" t="s">
        <v>38</v>
      </c>
      <c r="B57" t="s">
        <v>39</v>
      </c>
      <c r="C57" s="6">
        <v>46054</v>
      </c>
      <c r="D57">
        <v>2026</v>
      </c>
      <c r="E57">
        <v>2</v>
      </c>
      <c r="F57">
        <v>1</v>
      </c>
      <c r="G57" s="5">
        <v>1600000000</v>
      </c>
      <c r="H57" s="5">
        <v>1605436000</v>
      </c>
      <c r="I57" t="s">
        <v>40</v>
      </c>
      <c r="J57" t="s">
        <v>41</v>
      </c>
      <c r="K57">
        <f>COUNTIFS(예실[계정코드], 예실[[#This Row],[계정코드]], 예실[월], 예실[[#This Row],[월]])</f>
        <v>1</v>
      </c>
      <c r="L57">
        <f>AVERAGEIFS(예실[실적], 예실[계정코드], 예실[[#This Row],[계정코드]])</f>
        <v>1578655952.3809524</v>
      </c>
      <c r="M57">
        <f>IF(ISNUMBER(예실[[#This Row],[실적]]), 예실[[#This Row],[실적]]/예실[[#This Row],[계정평균]], "")</f>
        <v>1.0169638277286812</v>
      </c>
      <c r="N57" t="str">
        <f>IF(예실[[#This Row],[평균대비배수]]="", "", IF(예실[[#This Row],[평균대비배수]]&gt;=튀는값배수기준, "원천확인", ""))</f>
        <v/>
      </c>
      <c r="O57" t="str">
        <f>예실[[#This Row],[계정코드]]&amp;"|"&amp;TEXT(예실[[#This Row],[월]], "yyyy-mm")</f>
        <v>5110|2026-02</v>
      </c>
      <c r="P57" s="28" t="str">
        <f>IFERROR(INDEX(보정[보정 값], MATCH(예실[[#This Row],[키]], 보정[키], 0)), "")</f>
        <v/>
      </c>
      <c r="Q57" s="28">
        <f>IF(예실[[#This Row],[보정값]]&lt;&gt;"", 예실[[#This Row],[보정값]], IF(예실[[#This Row],[실적]]="", "", 예실[[#This Row],[실적]]))</f>
        <v>1605436000</v>
      </c>
      <c r="R57" t="str">
        <f>IF(예실[[#This Row],[분석실적]]="","MISSING", IF(NOT(ISNUMBER(예실[[#This Row],[분석실적]])),"INVALID", IF(예실[[#This Row],[예산]]=0,"NO_BUDGET","OK")))</f>
        <v>OK</v>
      </c>
      <c r="S57" s="5">
        <f>IF(예실[[#This Row],[데이터상태]]&lt;&gt;"OK", "", IF(예실[[#This Row],[계정유형]]="수익", 예실[[#This Row],[예산]]-예실[[#This Row],[분석실적]], 예실[[#This Row],[분석실적]]-예실[[#This Row],[예산]]))</f>
        <v>5436000</v>
      </c>
      <c r="T57">
        <f>IF(예실[[#This Row],[데이터상태]]&lt;&gt;"OK", "", 예실[[#This Row],[불리금액]]/예실[[#This Row],[예산]])</f>
        <v>3.3974999999999999E-3</v>
      </c>
      <c r="U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8" spans="1:21">
      <c r="A58" t="s">
        <v>38</v>
      </c>
      <c r="B58" t="s">
        <v>39</v>
      </c>
      <c r="C58" s="6">
        <v>46082</v>
      </c>
      <c r="D58">
        <v>2026</v>
      </c>
      <c r="E58">
        <v>3</v>
      </c>
      <c r="F58">
        <v>1</v>
      </c>
      <c r="G58" s="5">
        <v>1600000000</v>
      </c>
      <c r="H58" s="5">
        <v>1604700000</v>
      </c>
      <c r="I58" t="s">
        <v>40</v>
      </c>
      <c r="J58" t="s">
        <v>41</v>
      </c>
      <c r="K58">
        <f>COUNTIFS(예실[계정코드], 예실[[#This Row],[계정코드]], 예실[월], 예실[[#This Row],[월]])</f>
        <v>1</v>
      </c>
      <c r="L58">
        <f>AVERAGEIFS(예실[실적], 예실[계정코드], 예실[[#This Row],[계정코드]])</f>
        <v>1578655952.3809524</v>
      </c>
      <c r="M58">
        <f>IF(ISNUMBER(예실[[#This Row],[실적]]), 예실[[#This Row],[실적]]/예실[[#This Row],[계정평균]], "")</f>
        <v>1.0164976083482709</v>
      </c>
      <c r="N58" t="str">
        <f>IF(예실[[#This Row],[평균대비배수]]="", "", IF(예실[[#This Row],[평균대비배수]]&gt;=튀는값배수기준, "원천확인", ""))</f>
        <v/>
      </c>
      <c r="O58" t="str">
        <f>예실[[#This Row],[계정코드]]&amp;"|"&amp;TEXT(예실[[#This Row],[월]], "yyyy-mm")</f>
        <v>5110|2026-03</v>
      </c>
      <c r="P58" s="28" t="str">
        <f>IFERROR(INDEX(보정[보정 값], MATCH(예실[[#This Row],[키]], 보정[키], 0)), "")</f>
        <v/>
      </c>
      <c r="Q58" s="28">
        <f>IF(예실[[#This Row],[보정값]]&lt;&gt;"", 예실[[#This Row],[보정값]], IF(예실[[#This Row],[실적]]="", "", 예실[[#This Row],[실적]]))</f>
        <v>1604700000</v>
      </c>
      <c r="R58" t="str">
        <f>IF(예실[[#This Row],[분석실적]]="","MISSING", IF(NOT(ISNUMBER(예실[[#This Row],[분석실적]])),"INVALID", IF(예실[[#This Row],[예산]]=0,"NO_BUDGET","OK")))</f>
        <v>OK</v>
      </c>
      <c r="S58" s="5">
        <f>IF(예실[[#This Row],[데이터상태]]&lt;&gt;"OK", "", IF(예실[[#This Row],[계정유형]]="수익", 예실[[#This Row],[예산]]-예실[[#This Row],[분석실적]], 예실[[#This Row],[분석실적]]-예실[[#This Row],[예산]]))</f>
        <v>4700000</v>
      </c>
      <c r="T58">
        <f>IF(예실[[#This Row],[데이터상태]]&lt;&gt;"OK", "", 예실[[#This Row],[불리금액]]/예실[[#This Row],[예산]])</f>
        <v>2.9375E-3</v>
      </c>
      <c r="U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59" spans="1:21">
      <c r="A59" t="s">
        <v>38</v>
      </c>
      <c r="B59" t="s">
        <v>39</v>
      </c>
      <c r="C59" s="6">
        <v>46113</v>
      </c>
      <c r="D59">
        <v>2026</v>
      </c>
      <c r="E59">
        <v>4</v>
      </c>
      <c r="F59">
        <v>2</v>
      </c>
      <c r="G59" s="5">
        <v>1600000000</v>
      </c>
      <c r="H59" s="5">
        <v>1628084000</v>
      </c>
      <c r="I59" t="s">
        <v>40</v>
      </c>
      <c r="J59" t="s">
        <v>41</v>
      </c>
      <c r="K59">
        <f>COUNTIFS(예실[계정코드], 예실[[#This Row],[계정코드]], 예실[월], 예실[[#This Row],[월]])</f>
        <v>1</v>
      </c>
      <c r="L59">
        <f>AVERAGEIFS(예실[실적], 예실[계정코드], 예실[[#This Row],[계정코드]])</f>
        <v>1578655952.3809524</v>
      </c>
      <c r="M59">
        <f>IF(ISNUMBER(예실[[#This Row],[실적]]), 예실[[#This Row],[실적]]/예실[[#This Row],[계정평균]], "")</f>
        <v>1.0313102088802184</v>
      </c>
      <c r="N59" t="str">
        <f>IF(예실[[#This Row],[평균대비배수]]="", "", IF(예실[[#This Row],[평균대비배수]]&gt;=튀는값배수기준, "원천확인", ""))</f>
        <v/>
      </c>
      <c r="O59" t="str">
        <f>예실[[#This Row],[계정코드]]&amp;"|"&amp;TEXT(예실[[#This Row],[월]], "yyyy-mm")</f>
        <v>5110|2026-04</v>
      </c>
      <c r="P59" s="28" t="str">
        <f>IFERROR(INDEX(보정[보정 값], MATCH(예실[[#This Row],[키]], 보정[키], 0)), "")</f>
        <v/>
      </c>
      <c r="Q59" s="28">
        <f>IF(예실[[#This Row],[보정값]]&lt;&gt;"", 예실[[#This Row],[보정값]], IF(예실[[#This Row],[실적]]="", "", 예실[[#This Row],[실적]]))</f>
        <v>1628084000</v>
      </c>
      <c r="R59" t="str">
        <f>IF(예실[[#This Row],[분석실적]]="","MISSING", IF(NOT(ISNUMBER(예실[[#This Row],[분석실적]])),"INVALID", IF(예실[[#This Row],[예산]]=0,"NO_BUDGET","OK")))</f>
        <v>OK</v>
      </c>
      <c r="S59" s="5">
        <f>IF(예실[[#This Row],[데이터상태]]&lt;&gt;"OK", "", IF(예실[[#This Row],[계정유형]]="수익", 예실[[#This Row],[예산]]-예실[[#This Row],[분석실적]], 예실[[#This Row],[분석실적]]-예실[[#This Row],[예산]]))</f>
        <v>28084000</v>
      </c>
      <c r="T59">
        <f>IF(예실[[#This Row],[데이터상태]]&lt;&gt;"OK", "", 예실[[#This Row],[불리금액]]/예실[[#This Row],[예산]])</f>
        <v>1.7552499999999999E-2</v>
      </c>
      <c r="U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0" spans="1:21">
      <c r="A60" t="s">
        <v>38</v>
      </c>
      <c r="B60" t="s">
        <v>39</v>
      </c>
      <c r="C60" s="6">
        <v>46143</v>
      </c>
      <c r="D60">
        <v>2026</v>
      </c>
      <c r="E60">
        <v>5</v>
      </c>
      <c r="F60">
        <v>2</v>
      </c>
      <c r="G60" s="5">
        <v>1600000000</v>
      </c>
      <c r="H60" s="5">
        <v>1604765000</v>
      </c>
      <c r="I60" t="s">
        <v>40</v>
      </c>
      <c r="J60" t="s">
        <v>41</v>
      </c>
      <c r="K60">
        <f>COUNTIFS(예실[계정코드], 예실[[#This Row],[계정코드]], 예실[월], 예실[[#This Row],[월]])</f>
        <v>1</v>
      </c>
      <c r="L60">
        <f>AVERAGEIFS(예실[실적], 예실[계정코드], 예실[[#This Row],[계정코드]])</f>
        <v>1578655952.3809524</v>
      </c>
      <c r="M60">
        <f>IF(ISNUMBER(예실[[#This Row],[실적]]), 예실[[#This Row],[실적]]/예실[[#This Row],[계정평균]], "")</f>
        <v>1.0165387826142038</v>
      </c>
      <c r="N60" t="str">
        <f>IF(예실[[#This Row],[평균대비배수]]="", "", IF(예실[[#This Row],[평균대비배수]]&gt;=튀는값배수기준, "원천확인", ""))</f>
        <v/>
      </c>
      <c r="O60" t="str">
        <f>예실[[#This Row],[계정코드]]&amp;"|"&amp;TEXT(예실[[#This Row],[월]], "yyyy-mm")</f>
        <v>5110|2026-05</v>
      </c>
      <c r="P60" s="28" t="str">
        <f>IFERROR(INDEX(보정[보정 값], MATCH(예실[[#This Row],[키]], 보정[키], 0)), "")</f>
        <v/>
      </c>
      <c r="Q60" s="28">
        <f>IF(예실[[#This Row],[보정값]]&lt;&gt;"", 예실[[#This Row],[보정값]], IF(예실[[#This Row],[실적]]="", "", 예실[[#This Row],[실적]]))</f>
        <v>1604765000</v>
      </c>
      <c r="R60" t="str">
        <f>IF(예실[[#This Row],[분석실적]]="","MISSING", IF(NOT(ISNUMBER(예실[[#This Row],[분석실적]])),"INVALID", IF(예실[[#This Row],[예산]]=0,"NO_BUDGET","OK")))</f>
        <v>OK</v>
      </c>
      <c r="S60" s="5">
        <f>IF(예실[[#This Row],[데이터상태]]&lt;&gt;"OK", "", IF(예실[[#This Row],[계정유형]]="수익", 예실[[#This Row],[예산]]-예실[[#This Row],[분석실적]], 예실[[#This Row],[분석실적]]-예실[[#This Row],[예산]]))</f>
        <v>4765000</v>
      </c>
      <c r="T60">
        <f>IF(예실[[#This Row],[데이터상태]]&lt;&gt;"OK", "", 예실[[#This Row],[불리금액]]/예실[[#This Row],[예산]])</f>
        <v>2.9781249999999999E-3</v>
      </c>
      <c r="U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1" spans="1:21">
      <c r="A61" t="s">
        <v>38</v>
      </c>
      <c r="B61" t="s">
        <v>39</v>
      </c>
      <c r="C61" s="6">
        <v>46174</v>
      </c>
      <c r="D61">
        <v>2026</v>
      </c>
      <c r="E61">
        <v>6</v>
      </c>
      <c r="F61">
        <v>2</v>
      </c>
      <c r="G61" s="5">
        <v>1600000000</v>
      </c>
      <c r="H61" s="5">
        <v>1621551000</v>
      </c>
      <c r="I61" t="s">
        <v>40</v>
      </c>
      <c r="J61" t="s">
        <v>41</v>
      </c>
      <c r="K61">
        <f>COUNTIFS(예실[계정코드], 예실[[#This Row],[계정코드]], 예실[월], 예실[[#This Row],[월]])</f>
        <v>1</v>
      </c>
      <c r="L61">
        <f>AVERAGEIFS(예실[실적], 예실[계정코드], 예실[[#This Row],[계정코드]])</f>
        <v>1578655952.3809524</v>
      </c>
      <c r="M61">
        <f>IF(ISNUMBER(예실[[#This Row],[실적]]), 예실[[#This Row],[실적]]/예실[[#This Row],[계정평균]], "")</f>
        <v>1.0271718784288322</v>
      </c>
      <c r="N61" t="str">
        <f>IF(예실[[#This Row],[평균대비배수]]="", "", IF(예실[[#This Row],[평균대비배수]]&gt;=튀는값배수기준, "원천확인", ""))</f>
        <v/>
      </c>
      <c r="O61" t="str">
        <f>예실[[#This Row],[계정코드]]&amp;"|"&amp;TEXT(예실[[#This Row],[월]], "yyyy-mm")</f>
        <v>5110|2026-06</v>
      </c>
      <c r="P61" s="28" t="str">
        <f>IFERROR(INDEX(보정[보정 값], MATCH(예실[[#This Row],[키]], 보정[키], 0)), "")</f>
        <v/>
      </c>
      <c r="Q61" s="28">
        <f>IF(예실[[#This Row],[보정값]]&lt;&gt;"", 예실[[#This Row],[보정값]], IF(예실[[#This Row],[실적]]="", "", 예실[[#This Row],[실적]]))</f>
        <v>1621551000</v>
      </c>
      <c r="R61" t="str">
        <f>IF(예실[[#This Row],[분석실적]]="","MISSING", IF(NOT(ISNUMBER(예실[[#This Row],[분석실적]])),"INVALID", IF(예실[[#This Row],[예산]]=0,"NO_BUDGET","OK")))</f>
        <v>OK</v>
      </c>
      <c r="S61" s="5">
        <f>IF(예실[[#This Row],[데이터상태]]&lt;&gt;"OK", "", IF(예실[[#This Row],[계정유형]]="수익", 예실[[#This Row],[예산]]-예실[[#This Row],[분석실적]], 예실[[#This Row],[분석실적]]-예실[[#This Row],[예산]]))</f>
        <v>21551000</v>
      </c>
      <c r="T61">
        <f>IF(예실[[#This Row],[데이터상태]]&lt;&gt;"OK", "", 예실[[#This Row],[불리금액]]/예실[[#This Row],[예산]])</f>
        <v>1.3469375E-2</v>
      </c>
      <c r="U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2" spans="1:21">
      <c r="A62" t="s">
        <v>38</v>
      </c>
      <c r="B62" t="s">
        <v>39</v>
      </c>
      <c r="C62" s="6">
        <v>46204</v>
      </c>
      <c r="D62">
        <v>2026</v>
      </c>
      <c r="E62">
        <v>7</v>
      </c>
      <c r="F62">
        <v>3</v>
      </c>
      <c r="G62" s="5">
        <v>1600000000</v>
      </c>
      <c r="H62" s="5">
        <v>1669119000</v>
      </c>
      <c r="I62" t="s">
        <v>40</v>
      </c>
      <c r="J62" t="s">
        <v>41</v>
      </c>
      <c r="K62">
        <f>COUNTIFS(예실[계정코드], 예실[[#This Row],[계정코드]], 예실[월], 예실[[#This Row],[월]])</f>
        <v>1</v>
      </c>
      <c r="L62">
        <f>AVERAGEIFS(예실[실적], 예실[계정코드], 예실[[#This Row],[계정코드]])</f>
        <v>1578655952.3809524</v>
      </c>
      <c r="M62">
        <f>IF(ISNUMBER(예실[[#This Row],[실적]]), 예실[[#This Row],[실적]]/예실[[#This Row],[계정평균]], "")</f>
        <v>1.057303839688825</v>
      </c>
      <c r="N62" t="str">
        <f>IF(예실[[#This Row],[평균대비배수]]="", "", IF(예실[[#This Row],[평균대비배수]]&gt;=튀는값배수기준, "원천확인", ""))</f>
        <v/>
      </c>
      <c r="O62" t="str">
        <f>예실[[#This Row],[계정코드]]&amp;"|"&amp;TEXT(예실[[#This Row],[월]], "yyyy-mm")</f>
        <v>5110|2026-07</v>
      </c>
      <c r="P62" s="28" t="str">
        <f>IFERROR(INDEX(보정[보정 값], MATCH(예실[[#This Row],[키]], 보정[키], 0)), "")</f>
        <v/>
      </c>
      <c r="Q62" s="28">
        <f>IF(예실[[#This Row],[보정값]]&lt;&gt;"", 예실[[#This Row],[보정값]], IF(예실[[#This Row],[실적]]="", "", 예실[[#This Row],[실적]]))</f>
        <v>1669119000</v>
      </c>
      <c r="R62" t="str">
        <f>IF(예실[[#This Row],[분석실적]]="","MISSING", IF(NOT(ISNUMBER(예실[[#This Row],[분석실적]])),"INVALID", IF(예실[[#This Row],[예산]]=0,"NO_BUDGET","OK")))</f>
        <v>OK</v>
      </c>
      <c r="S62" s="5">
        <f>IF(예실[[#This Row],[데이터상태]]&lt;&gt;"OK", "", IF(예실[[#This Row],[계정유형]]="수익", 예실[[#This Row],[예산]]-예실[[#This Row],[분석실적]], 예실[[#This Row],[분석실적]]-예실[[#This Row],[예산]]))</f>
        <v>69119000</v>
      </c>
      <c r="T62">
        <f>IF(예실[[#This Row],[데이터상태]]&lt;&gt;"OK", "", 예실[[#This Row],[불리금액]]/예실[[#This Row],[예산]])</f>
        <v>4.3199374999999998E-2</v>
      </c>
      <c r="U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63" spans="1:21">
      <c r="A63" t="s">
        <v>38</v>
      </c>
      <c r="B63" t="s">
        <v>39</v>
      </c>
      <c r="C63" s="6">
        <v>46235</v>
      </c>
      <c r="D63">
        <v>2026</v>
      </c>
      <c r="E63">
        <v>8</v>
      </c>
      <c r="F63">
        <v>3</v>
      </c>
      <c r="G63" s="5">
        <v>1600000000</v>
      </c>
      <c r="H63" s="5">
        <v>1671879000</v>
      </c>
      <c r="I63" t="s">
        <v>40</v>
      </c>
      <c r="J63" t="s">
        <v>41</v>
      </c>
      <c r="K63">
        <f>COUNTIFS(예실[계정코드], 예실[[#This Row],[계정코드]], 예실[월], 예실[[#This Row],[월]])</f>
        <v>1</v>
      </c>
      <c r="L63">
        <f>AVERAGEIFS(예실[실적], 예실[계정코드], 예실[[#This Row],[계정코드]])</f>
        <v>1578655952.3809524</v>
      </c>
      <c r="M63">
        <f>IF(ISNUMBER(예실[[#This Row],[실적]]), 예실[[#This Row],[실적]]/예실[[#This Row],[계정평균]], "")</f>
        <v>1.0590521623653635</v>
      </c>
      <c r="N63" t="str">
        <f>IF(예실[[#This Row],[평균대비배수]]="", "", IF(예실[[#This Row],[평균대비배수]]&gt;=튀는값배수기준, "원천확인", ""))</f>
        <v/>
      </c>
      <c r="O63" t="str">
        <f>예실[[#This Row],[계정코드]]&amp;"|"&amp;TEXT(예실[[#This Row],[월]], "yyyy-mm")</f>
        <v>5110|2026-08</v>
      </c>
      <c r="P63" s="28" t="str">
        <f>IFERROR(INDEX(보정[보정 값], MATCH(예실[[#This Row],[키]], 보정[키], 0)), "")</f>
        <v/>
      </c>
      <c r="Q63" s="28">
        <f>IF(예실[[#This Row],[보정값]]&lt;&gt;"", 예실[[#This Row],[보정값]], IF(예실[[#This Row],[실적]]="", "", 예실[[#This Row],[실적]]))</f>
        <v>1671879000</v>
      </c>
      <c r="R63" t="str">
        <f>IF(예실[[#This Row],[분석실적]]="","MISSING", IF(NOT(ISNUMBER(예실[[#This Row],[분석실적]])),"INVALID", IF(예실[[#This Row],[예산]]=0,"NO_BUDGET","OK")))</f>
        <v>OK</v>
      </c>
      <c r="S63" s="5">
        <f>IF(예실[[#This Row],[데이터상태]]&lt;&gt;"OK", "", IF(예실[[#This Row],[계정유형]]="수익", 예실[[#This Row],[예산]]-예실[[#This Row],[분석실적]], 예실[[#This Row],[분석실적]]-예실[[#This Row],[예산]]))</f>
        <v>71879000</v>
      </c>
      <c r="T63">
        <f>IF(예실[[#This Row],[데이터상태]]&lt;&gt;"OK", "", 예실[[#This Row],[불리금액]]/예실[[#This Row],[예산]])</f>
        <v>4.4924375000000003E-2</v>
      </c>
      <c r="U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64" spans="1:21">
      <c r="A64" t="s">
        <v>69</v>
      </c>
      <c r="B64" t="s">
        <v>70</v>
      </c>
      <c r="C64" s="6">
        <v>46266</v>
      </c>
      <c r="D64">
        <v>2026</v>
      </c>
      <c r="E64">
        <v>9</v>
      </c>
      <c r="F64">
        <v>3</v>
      </c>
      <c r="G64" s="5">
        <v>30000000</v>
      </c>
      <c r="H64" s="5">
        <v>124000000</v>
      </c>
      <c r="I64" t="s">
        <v>51</v>
      </c>
      <c r="J64" t="s">
        <v>44</v>
      </c>
      <c r="K64">
        <f>COUNTIFS(예실[계정코드], 예실[[#This Row],[계정코드]], 예실[월], 예실[[#This Row],[월]])</f>
        <v>1</v>
      </c>
      <c r="L64">
        <f>AVERAGEIFS(예실[실적], 예실[계정코드], 예실[[#This Row],[계정코드]])</f>
        <v>33766619.047619045</v>
      </c>
      <c r="M64">
        <f>IF(ISNUMBER(예실[[#This Row],[실적]]), 예실[[#This Row],[실적]]/예실[[#This Row],[계정평균]], "")</f>
        <v>3.6722657908134129</v>
      </c>
      <c r="N64" t="str">
        <f>IF(예실[[#This Row],[평균대비배수]]="", "", IF(예실[[#This Row],[평균대비배수]]&gt;=튀는값배수기준, "원천확인", ""))</f>
        <v>원천확인</v>
      </c>
      <c r="O64" t="str">
        <f>예실[[#This Row],[계정코드]]&amp;"|"&amp;TEXT(예실[[#This Row],[월]], "yyyy-mm")</f>
        <v>6200|2026-09</v>
      </c>
      <c r="P64" s="28" t="str">
        <f>IFERROR(INDEX(보정[보정 값], MATCH(예실[[#This Row],[키]], 보정[키], 0)), "")</f>
        <v/>
      </c>
      <c r="Q64" s="28">
        <f>IF(예실[[#This Row],[보정값]]&lt;&gt;"", 예실[[#This Row],[보정값]], IF(예실[[#This Row],[실적]]="", "", 예실[[#This Row],[실적]]))</f>
        <v>124000000</v>
      </c>
      <c r="R64" t="str">
        <f>IF(예실[[#This Row],[분석실적]]="","MISSING", IF(NOT(ISNUMBER(예실[[#This Row],[분석실적]])),"INVALID", IF(예실[[#This Row],[예산]]=0,"NO_BUDGET","OK")))</f>
        <v>OK</v>
      </c>
      <c r="S64" s="5">
        <f>IF(예실[[#This Row],[데이터상태]]&lt;&gt;"OK", "", IF(예실[[#This Row],[계정유형]]="수익", 예실[[#This Row],[예산]]-예실[[#This Row],[분석실적]], 예실[[#This Row],[분석실적]]-예실[[#This Row],[예산]]))</f>
        <v>94000000</v>
      </c>
      <c r="T64" s="31">
        <f>IF(예실[[#This Row],[데이터상태]]&lt;&gt;"OK", "", 예실[[#This Row],[불리금액]]/예실[[#This Row],[예산]])</f>
        <v>3.1333333333333333</v>
      </c>
      <c r="U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65" spans="1:21">
      <c r="A65" t="s">
        <v>42</v>
      </c>
      <c r="B65" t="s">
        <v>43</v>
      </c>
      <c r="C65" s="6">
        <v>45658</v>
      </c>
      <c r="D65">
        <v>2025</v>
      </c>
      <c r="E65">
        <v>1</v>
      </c>
      <c r="F65">
        <v>1</v>
      </c>
      <c r="G65" s="5">
        <v>400000000</v>
      </c>
      <c r="H65" s="5">
        <v>384861000</v>
      </c>
      <c r="I65" t="s">
        <v>40</v>
      </c>
      <c r="J65" t="s">
        <v>44</v>
      </c>
      <c r="K65">
        <f>COUNTIFS(예실[계정코드], 예실[[#This Row],[계정코드]], 예실[월], 예실[[#This Row],[월]])</f>
        <v>1</v>
      </c>
      <c r="L65">
        <f>AVERAGEIFS(예실[실적], 예실[계정코드], 예실[[#This Row],[계정코드]])</f>
        <v>405015809.52380955</v>
      </c>
      <c r="M65">
        <f>IF(ISNUMBER(예실[[#This Row],[실적]]), 예실[[#This Row],[실적]]/예실[[#This Row],[계정평균]], "")</f>
        <v>0.95023698075513097</v>
      </c>
      <c r="N65" t="str">
        <f>IF(예실[[#This Row],[평균대비배수]]="", "", IF(예실[[#This Row],[평균대비배수]]&gt;=튀는값배수기준, "원천확인", ""))</f>
        <v/>
      </c>
      <c r="O65" t="str">
        <f>예실[[#This Row],[계정코드]]&amp;"|"&amp;TEXT(예실[[#This Row],[월]], "yyyy-mm")</f>
        <v>5120|2025-01</v>
      </c>
      <c r="P65" s="28" t="str">
        <f>IFERROR(INDEX(보정[보정 값], MATCH(예실[[#This Row],[키]], 보정[키], 0)), "")</f>
        <v/>
      </c>
      <c r="Q65" s="28">
        <f>IF(예실[[#This Row],[보정값]]&lt;&gt;"", 예실[[#This Row],[보정값]], IF(예실[[#This Row],[실적]]="", "", 예실[[#This Row],[실적]]))</f>
        <v>384861000</v>
      </c>
      <c r="R65" t="str">
        <f>IF(예실[[#This Row],[분석실적]]="","MISSING", IF(NOT(ISNUMBER(예실[[#This Row],[분석실적]])),"INVALID", IF(예실[[#This Row],[예산]]=0,"NO_BUDGET","OK")))</f>
        <v>OK</v>
      </c>
      <c r="S65" s="5">
        <f>IF(예실[[#This Row],[데이터상태]]&lt;&gt;"OK", "", IF(예실[[#This Row],[계정유형]]="수익", 예실[[#This Row],[예산]]-예실[[#This Row],[분석실적]], 예실[[#This Row],[분석실적]]-예실[[#This Row],[예산]]))</f>
        <v>-15139000</v>
      </c>
      <c r="T65">
        <f>IF(예실[[#This Row],[데이터상태]]&lt;&gt;"OK", "", 예실[[#This Row],[불리금액]]/예실[[#This Row],[예산]])</f>
        <v>-3.7847499999999999E-2</v>
      </c>
      <c r="U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6" spans="1:21">
      <c r="A66" t="s">
        <v>42</v>
      </c>
      <c r="B66" t="s">
        <v>43</v>
      </c>
      <c r="C66" s="6">
        <v>45689</v>
      </c>
      <c r="D66">
        <v>2025</v>
      </c>
      <c r="E66">
        <v>2</v>
      </c>
      <c r="F66">
        <v>1</v>
      </c>
      <c r="G66" s="5">
        <v>400000000</v>
      </c>
      <c r="H66" s="5">
        <v>375617000</v>
      </c>
      <c r="I66" t="s">
        <v>40</v>
      </c>
      <c r="J66" t="s">
        <v>44</v>
      </c>
      <c r="K66">
        <f>COUNTIFS(예실[계정코드], 예실[[#This Row],[계정코드]], 예실[월], 예실[[#This Row],[월]])</f>
        <v>1</v>
      </c>
      <c r="L66">
        <f>AVERAGEIFS(예실[실적], 예실[계정코드], 예실[[#This Row],[계정코드]])</f>
        <v>405015809.52380955</v>
      </c>
      <c r="M66">
        <f>IF(ISNUMBER(예실[[#This Row],[실적]]), 예실[[#This Row],[실적]]/예실[[#This Row],[계정평균]], "")</f>
        <v>0.92741318034381248</v>
      </c>
      <c r="N66" t="str">
        <f>IF(예실[[#This Row],[평균대비배수]]="", "", IF(예실[[#This Row],[평균대비배수]]&gt;=튀는값배수기준, "원천확인", ""))</f>
        <v/>
      </c>
      <c r="O66" t="str">
        <f>예실[[#This Row],[계정코드]]&amp;"|"&amp;TEXT(예실[[#This Row],[월]], "yyyy-mm")</f>
        <v>5120|2025-02</v>
      </c>
      <c r="P66" s="28" t="str">
        <f>IFERROR(INDEX(보정[보정 값], MATCH(예실[[#This Row],[키]], 보정[키], 0)), "")</f>
        <v/>
      </c>
      <c r="Q66" s="28">
        <f>IF(예실[[#This Row],[보정값]]&lt;&gt;"", 예실[[#This Row],[보정값]], IF(예실[[#This Row],[실적]]="", "", 예실[[#This Row],[실적]]))</f>
        <v>375617000</v>
      </c>
      <c r="R66" t="str">
        <f>IF(예실[[#This Row],[분석실적]]="","MISSING", IF(NOT(ISNUMBER(예실[[#This Row],[분석실적]])),"INVALID", IF(예실[[#This Row],[예산]]=0,"NO_BUDGET","OK")))</f>
        <v>OK</v>
      </c>
      <c r="S66" s="5">
        <f>IF(예실[[#This Row],[데이터상태]]&lt;&gt;"OK", "", IF(예실[[#This Row],[계정유형]]="수익", 예실[[#This Row],[예산]]-예실[[#This Row],[분석실적]], 예실[[#This Row],[분석실적]]-예실[[#This Row],[예산]]))</f>
        <v>-24383000</v>
      </c>
      <c r="T66">
        <f>IF(예실[[#This Row],[데이터상태]]&lt;&gt;"OK", "", 예실[[#This Row],[불리금액]]/예실[[#This Row],[예산]])</f>
        <v>-6.0957499999999998E-2</v>
      </c>
      <c r="U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7" spans="1:21">
      <c r="A67" t="s">
        <v>42</v>
      </c>
      <c r="B67" t="s">
        <v>43</v>
      </c>
      <c r="C67" s="6">
        <v>45717</v>
      </c>
      <c r="D67">
        <v>2025</v>
      </c>
      <c r="E67">
        <v>3</v>
      </c>
      <c r="F67">
        <v>1</v>
      </c>
      <c r="G67" s="5">
        <v>400000000</v>
      </c>
      <c r="H67" s="5">
        <v>376406000</v>
      </c>
      <c r="I67" t="s">
        <v>40</v>
      </c>
      <c r="J67" t="s">
        <v>44</v>
      </c>
      <c r="K67">
        <f>COUNTIFS(예실[계정코드], 예실[[#This Row],[계정코드]], 예실[월], 예실[[#This Row],[월]])</f>
        <v>1</v>
      </c>
      <c r="L67">
        <f>AVERAGEIFS(예실[실적], 예실[계정코드], 예실[[#This Row],[계정코드]])</f>
        <v>405015809.52380955</v>
      </c>
      <c r="M67">
        <f>IF(ISNUMBER(예실[[#This Row],[실적]]), 예실[[#This Row],[실적]]/예실[[#This Row],[계정평균]], "")</f>
        <v>0.92936125244728829</v>
      </c>
      <c r="N67" t="str">
        <f>IF(예실[[#This Row],[평균대비배수]]="", "", IF(예실[[#This Row],[평균대비배수]]&gt;=튀는값배수기준, "원천확인", ""))</f>
        <v/>
      </c>
      <c r="O67" t="str">
        <f>예실[[#This Row],[계정코드]]&amp;"|"&amp;TEXT(예실[[#This Row],[월]], "yyyy-mm")</f>
        <v>5120|2025-03</v>
      </c>
      <c r="P67" s="28" t="str">
        <f>IFERROR(INDEX(보정[보정 값], MATCH(예실[[#This Row],[키]], 보정[키], 0)), "")</f>
        <v/>
      </c>
      <c r="Q67" s="28">
        <f>IF(예실[[#This Row],[보정값]]&lt;&gt;"", 예실[[#This Row],[보정값]], IF(예실[[#This Row],[실적]]="", "", 예실[[#This Row],[실적]]))</f>
        <v>376406000</v>
      </c>
      <c r="R67" t="str">
        <f>IF(예실[[#This Row],[분석실적]]="","MISSING", IF(NOT(ISNUMBER(예실[[#This Row],[분석실적]])),"INVALID", IF(예실[[#This Row],[예산]]=0,"NO_BUDGET","OK")))</f>
        <v>OK</v>
      </c>
      <c r="S67" s="5">
        <f>IF(예실[[#This Row],[데이터상태]]&lt;&gt;"OK", "", IF(예실[[#This Row],[계정유형]]="수익", 예실[[#This Row],[예산]]-예실[[#This Row],[분석실적]], 예실[[#This Row],[분석실적]]-예실[[#This Row],[예산]]))</f>
        <v>-23594000</v>
      </c>
      <c r="T67">
        <f>IF(예실[[#This Row],[데이터상태]]&lt;&gt;"OK", "", 예실[[#This Row],[불리금액]]/예실[[#This Row],[예산]])</f>
        <v>-5.8985000000000003E-2</v>
      </c>
      <c r="U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8" spans="1:21">
      <c r="A68" t="s">
        <v>42</v>
      </c>
      <c r="B68" t="s">
        <v>43</v>
      </c>
      <c r="C68" s="6">
        <v>45748</v>
      </c>
      <c r="D68">
        <v>2025</v>
      </c>
      <c r="E68">
        <v>4</v>
      </c>
      <c r="F68">
        <v>2</v>
      </c>
      <c r="G68" s="5">
        <v>400000000</v>
      </c>
      <c r="H68" s="5">
        <v>381327000</v>
      </c>
      <c r="I68" t="s">
        <v>40</v>
      </c>
      <c r="J68" t="s">
        <v>44</v>
      </c>
      <c r="K68">
        <f>COUNTIFS(예실[계정코드], 예실[[#This Row],[계정코드]], 예실[월], 예실[[#This Row],[월]])</f>
        <v>1</v>
      </c>
      <c r="L68">
        <f>AVERAGEIFS(예실[실적], 예실[계정코드], 예실[[#This Row],[계정코드]])</f>
        <v>405015809.52380955</v>
      </c>
      <c r="M68">
        <f>IF(ISNUMBER(예실[[#This Row],[실적]]), 예실[[#This Row],[실적]]/예실[[#This Row],[계정평균]], "")</f>
        <v>0.94151139543994278</v>
      </c>
      <c r="N68" t="str">
        <f>IF(예실[[#This Row],[평균대비배수]]="", "", IF(예실[[#This Row],[평균대비배수]]&gt;=튀는값배수기준, "원천확인", ""))</f>
        <v/>
      </c>
      <c r="O68" t="str">
        <f>예실[[#This Row],[계정코드]]&amp;"|"&amp;TEXT(예실[[#This Row],[월]], "yyyy-mm")</f>
        <v>5120|2025-04</v>
      </c>
      <c r="P68" s="28" t="str">
        <f>IFERROR(INDEX(보정[보정 값], MATCH(예실[[#This Row],[키]], 보정[키], 0)), "")</f>
        <v/>
      </c>
      <c r="Q68" s="28">
        <f>IF(예실[[#This Row],[보정값]]&lt;&gt;"", 예실[[#This Row],[보정값]], IF(예실[[#This Row],[실적]]="", "", 예실[[#This Row],[실적]]))</f>
        <v>381327000</v>
      </c>
      <c r="R68" t="str">
        <f>IF(예실[[#This Row],[분석실적]]="","MISSING", IF(NOT(ISNUMBER(예실[[#This Row],[분석실적]])),"INVALID", IF(예실[[#This Row],[예산]]=0,"NO_BUDGET","OK")))</f>
        <v>OK</v>
      </c>
      <c r="S68" s="5">
        <f>IF(예실[[#This Row],[데이터상태]]&lt;&gt;"OK", "", IF(예실[[#This Row],[계정유형]]="수익", 예실[[#This Row],[예산]]-예실[[#This Row],[분석실적]], 예실[[#This Row],[분석실적]]-예실[[#This Row],[예산]]))</f>
        <v>-18673000</v>
      </c>
      <c r="T68">
        <f>IF(예실[[#This Row],[데이터상태]]&lt;&gt;"OK", "", 예실[[#This Row],[불리금액]]/예실[[#This Row],[예산]])</f>
        <v>-4.6682500000000002E-2</v>
      </c>
      <c r="U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69" spans="1:21">
      <c r="A69" t="s">
        <v>42</v>
      </c>
      <c r="B69" t="s">
        <v>43</v>
      </c>
      <c r="C69" s="6">
        <v>45778</v>
      </c>
      <c r="D69">
        <v>2025</v>
      </c>
      <c r="E69">
        <v>5</v>
      </c>
      <c r="F69">
        <v>2</v>
      </c>
      <c r="G69" s="5">
        <v>400000000</v>
      </c>
      <c r="H69" s="5">
        <v>377915000</v>
      </c>
      <c r="I69" t="s">
        <v>40</v>
      </c>
      <c r="J69" t="s">
        <v>44</v>
      </c>
      <c r="K69">
        <f>COUNTIFS(예실[계정코드], 예실[[#This Row],[계정코드]], 예실[월], 예실[[#This Row],[월]])</f>
        <v>1</v>
      </c>
      <c r="L69">
        <f>AVERAGEIFS(예실[실적], 예실[계정코드], 예실[[#This Row],[계정코드]])</f>
        <v>405015809.52380955</v>
      </c>
      <c r="M69">
        <f>IF(ISNUMBER(예실[[#This Row],[실적]]), 예실[[#This Row],[실적]]/예실[[#This Row],[계정평균]], "")</f>
        <v>0.93308703293416406</v>
      </c>
      <c r="N69" t="str">
        <f>IF(예실[[#This Row],[평균대비배수]]="", "", IF(예실[[#This Row],[평균대비배수]]&gt;=튀는값배수기준, "원천확인", ""))</f>
        <v/>
      </c>
      <c r="O69" t="str">
        <f>예실[[#This Row],[계정코드]]&amp;"|"&amp;TEXT(예실[[#This Row],[월]], "yyyy-mm")</f>
        <v>5120|2025-05</v>
      </c>
      <c r="P69" s="28" t="str">
        <f>IFERROR(INDEX(보정[보정 값], MATCH(예실[[#This Row],[키]], 보정[키], 0)), "")</f>
        <v/>
      </c>
      <c r="Q69" s="28">
        <f>IF(예실[[#This Row],[보정값]]&lt;&gt;"", 예실[[#This Row],[보정값]], IF(예실[[#This Row],[실적]]="", "", 예실[[#This Row],[실적]]))</f>
        <v>377915000</v>
      </c>
      <c r="R69" t="str">
        <f>IF(예실[[#This Row],[분석실적]]="","MISSING", IF(NOT(ISNUMBER(예실[[#This Row],[분석실적]])),"INVALID", IF(예실[[#This Row],[예산]]=0,"NO_BUDGET","OK")))</f>
        <v>OK</v>
      </c>
      <c r="S69" s="5">
        <f>IF(예실[[#This Row],[데이터상태]]&lt;&gt;"OK", "", IF(예실[[#This Row],[계정유형]]="수익", 예실[[#This Row],[예산]]-예실[[#This Row],[분석실적]], 예실[[#This Row],[분석실적]]-예실[[#This Row],[예산]]))</f>
        <v>-22085000</v>
      </c>
      <c r="T69">
        <f>IF(예실[[#This Row],[데이터상태]]&lt;&gt;"OK", "", 예실[[#This Row],[불리금액]]/예실[[#This Row],[예산]])</f>
        <v>-5.5212499999999998E-2</v>
      </c>
      <c r="U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0" spans="1:21">
      <c r="A70" t="s">
        <v>42</v>
      </c>
      <c r="B70" t="s">
        <v>43</v>
      </c>
      <c r="C70" s="6">
        <v>45809</v>
      </c>
      <c r="D70">
        <v>2025</v>
      </c>
      <c r="E70">
        <v>6</v>
      </c>
      <c r="F70">
        <v>2</v>
      </c>
      <c r="G70" s="5">
        <v>400000000</v>
      </c>
      <c r="H70" s="5">
        <v>379319000</v>
      </c>
      <c r="I70" t="s">
        <v>40</v>
      </c>
      <c r="J70" t="s">
        <v>44</v>
      </c>
      <c r="K70">
        <f>COUNTIFS(예실[계정코드], 예실[[#This Row],[계정코드]], 예실[월], 예실[[#This Row],[월]])</f>
        <v>1</v>
      </c>
      <c r="L70">
        <f>AVERAGEIFS(예실[실적], 예실[계정코드], 예실[[#This Row],[계정코드]])</f>
        <v>405015809.52380955</v>
      </c>
      <c r="M70">
        <f>IF(ISNUMBER(예실[[#This Row],[실적]]), 예실[[#This Row],[실적]]/예실[[#This Row],[계정평균]], "")</f>
        <v>0.93655356428179404</v>
      </c>
      <c r="N70" t="str">
        <f>IF(예실[[#This Row],[평균대비배수]]="", "", IF(예실[[#This Row],[평균대비배수]]&gt;=튀는값배수기준, "원천확인", ""))</f>
        <v/>
      </c>
      <c r="O70" t="str">
        <f>예실[[#This Row],[계정코드]]&amp;"|"&amp;TEXT(예실[[#This Row],[월]], "yyyy-mm")</f>
        <v>5120|2025-06</v>
      </c>
      <c r="P70" s="28" t="str">
        <f>IFERROR(INDEX(보정[보정 값], MATCH(예실[[#This Row],[키]], 보정[키], 0)), "")</f>
        <v/>
      </c>
      <c r="Q70" s="28">
        <f>IF(예실[[#This Row],[보정값]]&lt;&gt;"", 예실[[#This Row],[보정값]], IF(예실[[#This Row],[실적]]="", "", 예실[[#This Row],[실적]]))</f>
        <v>379319000</v>
      </c>
      <c r="R70" t="str">
        <f>IF(예실[[#This Row],[분석실적]]="","MISSING", IF(NOT(ISNUMBER(예실[[#This Row],[분석실적]])),"INVALID", IF(예실[[#This Row],[예산]]=0,"NO_BUDGET","OK")))</f>
        <v>OK</v>
      </c>
      <c r="S70" s="5">
        <f>IF(예실[[#This Row],[데이터상태]]&lt;&gt;"OK", "", IF(예실[[#This Row],[계정유형]]="수익", 예실[[#This Row],[예산]]-예실[[#This Row],[분석실적]], 예실[[#This Row],[분석실적]]-예실[[#This Row],[예산]]))</f>
        <v>-20681000</v>
      </c>
      <c r="T70">
        <f>IF(예실[[#This Row],[데이터상태]]&lt;&gt;"OK", "", 예실[[#This Row],[불리금액]]/예실[[#This Row],[예산]])</f>
        <v>-5.1702499999999998E-2</v>
      </c>
      <c r="U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1" spans="1:21">
      <c r="A71" t="s">
        <v>42</v>
      </c>
      <c r="B71" t="s">
        <v>43</v>
      </c>
      <c r="C71" s="6">
        <v>45839</v>
      </c>
      <c r="D71">
        <v>2025</v>
      </c>
      <c r="E71">
        <v>7</v>
      </c>
      <c r="F71">
        <v>3</v>
      </c>
      <c r="G71" s="5">
        <v>400000000</v>
      </c>
      <c r="H71" s="5">
        <v>375729000</v>
      </c>
      <c r="I71" t="s">
        <v>40</v>
      </c>
      <c r="J71" t="s">
        <v>44</v>
      </c>
      <c r="K71">
        <f>COUNTIFS(예실[계정코드], 예실[[#This Row],[계정코드]], 예실[월], 예실[[#This Row],[월]])</f>
        <v>1</v>
      </c>
      <c r="L71">
        <f>AVERAGEIFS(예실[실적], 예실[계정코드], 예실[[#This Row],[계정코드]])</f>
        <v>405015809.52380955</v>
      </c>
      <c r="M71">
        <f>IF(ISNUMBER(예실[[#This Row],[실적]]), 예실[[#This Row],[실적]]/예실[[#This Row],[계정평균]], "")</f>
        <v>0.92768971275900802</v>
      </c>
      <c r="N71" t="str">
        <f>IF(예실[[#This Row],[평균대비배수]]="", "", IF(예실[[#This Row],[평균대비배수]]&gt;=튀는값배수기준, "원천확인", ""))</f>
        <v/>
      </c>
      <c r="O71" t="str">
        <f>예실[[#This Row],[계정코드]]&amp;"|"&amp;TEXT(예실[[#This Row],[월]], "yyyy-mm")</f>
        <v>5120|2025-07</v>
      </c>
      <c r="P71" s="28" t="str">
        <f>IFERROR(INDEX(보정[보정 값], MATCH(예실[[#This Row],[키]], 보정[키], 0)), "")</f>
        <v/>
      </c>
      <c r="Q71" s="28">
        <f>IF(예실[[#This Row],[보정값]]&lt;&gt;"", 예실[[#This Row],[보정값]], IF(예실[[#This Row],[실적]]="", "", 예실[[#This Row],[실적]]))</f>
        <v>375729000</v>
      </c>
      <c r="R71" t="str">
        <f>IF(예실[[#This Row],[분석실적]]="","MISSING", IF(NOT(ISNUMBER(예실[[#This Row],[분석실적]])),"INVALID", IF(예실[[#This Row],[예산]]=0,"NO_BUDGET","OK")))</f>
        <v>OK</v>
      </c>
      <c r="S71" s="5">
        <f>IF(예실[[#This Row],[데이터상태]]&lt;&gt;"OK", "", IF(예실[[#This Row],[계정유형]]="수익", 예실[[#This Row],[예산]]-예실[[#This Row],[분석실적]], 예실[[#This Row],[분석실적]]-예실[[#This Row],[예산]]))</f>
        <v>-24271000</v>
      </c>
      <c r="T71">
        <f>IF(예실[[#This Row],[데이터상태]]&lt;&gt;"OK", "", 예실[[#This Row],[불리금액]]/예실[[#This Row],[예산]])</f>
        <v>-6.0677500000000002E-2</v>
      </c>
      <c r="U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2" spans="1:21">
      <c r="A72" t="s">
        <v>42</v>
      </c>
      <c r="B72" t="s">
        <v>43</v>
      </c>
      <c r="C72" s="6">
        <v>45870</v>
      </c>
      <c r="D72">
        <v>2025</v>
      </c>
      <c r="E72">
        <v>8</v>
      </c>
      <c r="F72">
        <v>3</v>
      </c>
      <c r="G72" s="5">
        <v>400000000</v>
      </c>
      <c r="H72" s="5">
        <v>382681000</v>
      </c>
      <c r="I72" t="s">
        <v>40</v>
      </c>
      <c r="J72" t="s">
        <v>44</v>
      </c>
      <c r="K72">
        <f>COUNTIFS(예실[계정코드], 예실[[#This Row],[계정코드]], 예실[월], 예실[[#This Row],[월]])</f>
        <v>1</v>
      </c>
      <c r="L72">
        <f>AVERAGEIFS(예실[실적], 예실[계정코드], 예실[[#This Row],[계정코드]])</f>
        <v>405015809.52380955</v>
      </c>
      <c r="M72">
        <f>IF(ISNUMBER(예실[[#This Row],[실적]]), 예실[[#This Row],[실적]]/예실[[#This Row],[계정평균]], "")</f>
        <v>0.94485447481650331</v>
      </c>
      <c r="N72" t="str">
        <f>IF(예실[[#This Row],[평균대비배수]]="", "", IF(예실[[#This Row],[평균대비배수]]&gt;=튀는값배수기준, "원천확인", ""))</f>
        <v/>
      </c>
      <c r="O72" t="str">
        <f>예실[[#This Row],[계정코드]]&amp;"|"&amp;TEXT(예실[[#This Row],[월]], "yyyy-mm")</f>
        <v>5120|2025-08</v>
      </c>
      <c r="P72" s="28" t="str">
        <f>IFERROR(INDEX(보정[보정 값], MATCH(예실[[#This Row],[키]], 보정[키], 0)), "")</f>
        <v/>
      </c>
      <c r="Q72" s="28">
        <f>IF(예실[[#This Row],[보정값]]&lt;&gt;"", 예실[[#This Row],[보정값]], IF(예실[[#This Row],[실적]]="", "", 예실[[#This Row],[실적]]))</f>
        <v>382681000</v>
      </c>
      <c r="R72" t="str">
        <f>IF(예실[[#This Row],[분석실적]]="","MISSING", IF(NOT(ISNUMBER(예실[[#This Row],[분석실적]])),"INVALID", IF(예실[[#This Row],[예산]]=0,"NO_BUDGET","OK")))</f>
        <v>OK</v>
      </c>
      <c r="S72" s="5">
        <f>IF(예실[[#This Row],[데이터상태]]&lt;&gt;"OK", "", IF(예실[[#This Row],[계정유형]]="수익", 예실[[#This Row],[예산]]-예실[[#This Row],[분석실적]], 예실[[#This Row],[분석실적]]-예실[[#This Row],[예산]]))</f>
        <v>-17319000</v>
      </c>
      <c r="T72">
        <f>IF(예실[[#This Row],[데이터상태]]&lt;&gt;"OK", "", 예실[[#This Row],[불리금액]]/예실[[#This Row],[예산]])</f>
        <v>-4.3297500000000003E-2</v>
      </c>
      <c r="U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3" spans="1:21">
      <c r="A73" t="s">
        <v>42</v>
      </c>
      <c r="B73" t="s">
        <v>43</v>
      </c>
      <c r="C73" s="6">
        <v>45901</v>
      </c>
      <c r="D73">
        <v>2025</v>
      </c>
      <c r="E73">
        <v>9</v>
      </c>
      <c r="F73">
        <v>3</v>
      </c>
      <c r="G73" s="5">
        <v>400000000</v>
      </c>
      <c r="H73" s="5">
        <v>381109000</v>
      </c>
      <c r="I73" t="s">
        <v>40</v>
      </c>
      <c r="J73" t="s">
        <v>44</v>
      </c>
      <c r="K73">
        <f>COUNTIFS(예실[계정코드], 예실[[#This Row],[계정코드]], 예실[월], 예실[[#This Row],[월]])</f>
        <v>1</v>
      </c>
      <c r="L73">
        <f>AVERAGEIFS(예실[실적], 예실[계정코드], 예실[[#This Row],[계정코드]])</f>
        <v>405015809.52380955</v>
      </c>
      <c r="M73">
        <f>IF(ISNUMBER(예실[[#This Row],[실적]]), 예실[[#This Row],[실적]]/예실[[#This Row],[계정평균]], "")</f>
        <v>0.94097314484607997</v>
      </c>
      <c r="N73" t="str">
        <f>IF(예실[[#This Row],[평균대비배수]]="", "", IF(예실[[#This Row],[평균대비배수]]&gt;=튀는값배수기준, "원천확인", ""))</f>
        <v/>
      </c>
      <c r="O73" t="str">
        <f>예실[[#This Row],[계정코드]]&amp;"|"&amp;TEXT(예실[[#This Row],[월]], "yyyy-mm")</f>
        <v>5120|2025-09</v>
      </c>
      <c r="P73" s="28" t="str">
        <f>IFERROR(INDEX(보정[보정 값], MATCH(예실[[#This Row],[키]], 보정[키], 0)), "")</f>
        <v/>
      </c>
      <c r="Q73" s="28">
        <f>IF(예실[[#This Row],[보정값]]&lt;&gt;"", 예실[[#This Row],[보정값]], IF(예실[[#This Row],[실적]]="", "", 예실[[#This Row],[실적]]))</f>
        <v>381109000</v>
      </c>
      <c r="R73" t="str">
        <f>IF(예실[[#This Row],[분석실적]]="","MISSING", IF(NOT(ISNUMBER(예실[[#This Row],[분석실적]])),"INVALID", IF(예실[[#This Row],[예산]]=0,"NO_BUDGET","OK")))</f>
        <v>OK</v>
      </c>
      <c r="S73" s="5">
        <f>IF(예실[[#This Row],[데이터상태]]&lt;&gt;"OK", "", IF(예실[[#This Row],[계정유형]]="수익", 예실[[#This Row],[예산]]-예실[[#This Row],[분석실적]], 예실[[#This Row],[분석실적]]-예실[[#This Row],[예산]]))</f>
        <v>-18891000</v>
      </c>
      <c r="T73">
        <f>IF(예실[[#This Row],[데이터상태]]&lt;&gt;"OK", "", 예실[[#This Row],[불리금액]]/예실[[#This Row],[예산]])</f>
        <v>-4.7227499999999999E-2</v>
      </c>
      <c r="U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4" spans="1:21">
      <c r="A74" t="s">
        <v>42</v>
      </c>
      <c r="B74" t="s">
        <v>43</v>
      </c>
      <c r="C74" s="6">
        <v>45931</v>
      </c>
      <c r="D74">
        <v>2025</v>
      </c>
      <c r="E74">
        <v>10</v>
      </c>
      <c r="F74">
        <v>4</v>
      </c>
      <c r="G74" s="5">
        <v>400000000</v>
      </c>
      <c r="H74" s="5">
        <v>381239000</v>
      </c>
      <c r="I74" t="s">
        <v>40</v>
      </c>
      <c r="J74" t="s">
        <v>44</v>
      </c>
      <c r="K74">
        <f>COUNTIFS(예실[계정코드], 예실[[#This Row],[계정코드]], 예실[월], 예실[[#This Row],[월]])</f>
        <v>1</v>
      </c>
      <c r="L74">
        <f>AVERAGEIFS(예실[실적], 예실[계정코드], 예실[[#This Row],[계정코드]])</f>
        <v>405015809.52380955</v>
      </c>
      <c r="M74">
        <f>IF(ISNUMBER(예실[[#This Row],[실적]]), 예실[[#This Row],[실적]]/예실[[#This Row],[계정평균]], "")</f>
        <v>0.94129411997086054</v>
      </c>
      <c r="N74" t="str">
        <f>IF(예실[[#This Row],[평균대비배수]]="", "", IF(예실[[#This Row],[평균대비배수]]&gt;=튀는값배수기준, "원천확인", ""))</f>
        <v/>
      </c>
      <c r="O74" t="str">
        <f>예실[[#This Row],[계정코드]]&amp;"|"&amp;TEXT(예실[[#This Row],[월]], "yyyy-mm")</f>
        <v>5120|2025-10</v>
      </c>
      <c r="P74" s="28" t="str">
        <f>IFERROR(INDEX(보정[보정 값], MATCH(예실[[#This Row],[키]], 보정[키], 0)), "")</f>
        <v/>
      </c>
      <c r="Q74" s="28">
        <f>IF(예실[[#This Row],[보정값]]&lt;&gt;"", 예실[[#This Row],[보정값]], IF(예실[[#This Row],[실적]]="", "", 예실[[#This Row],[실적]]))</f>
        <v>381239000</v>
      </c>
      <c r="R74" t="str">
        <f>IF(예실[[#This Row],[분석실적]]="","MISSING", IF(NOT(ISNUMBER(예실[[#This Row],[분석실적]])),"INVALID", IF(예실[[#This Row],[예산]]=0,"NO_BUDGET","OK")))</f>
        <v>OK</v>
      </c>
      <c r="S74" s="5">
        <f>IF(예실[[#This Row],[데이터상태]]&lt;&gt;"OK", "", IF(예실[[#This Row],[계정유형]]="수익", 예실[[#This Row],[예산]]-예실[[#This Row],[분석실적]], 예실[[#This Row],[분석실적]]-예실[[#This Row],[예산]]))</f>
        <v>-18761000</v>
      </c>
      <c r="T74">
        <f>IF(예실[[#This Row],[데이터상태]]&lt;&gt;"OK", "", 예실[[#This Row],[불리금액]]/예실[[#This Row],[예산]])</f>
        <v>-4.69025E-2</v>
      </c>
      <c r="U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5" spans="1:21">
      <c r="A75" t="s">
        <v>42</v>
      </c>
      <c r="B75" t="s">
        <v>43</v>
      </c>
      <c r="C75" s="6">
        <v>45962</v>
      </c>
      <c r="D75">
        <v>2025</v>
      </c>
      <c r="E75">
        <v>11</v>
      </c>
      <c r="F75">
        <v>4</v>
      </c>
      <c r="G75" s="5">
        <v>400000000</v>
      </c>
      <c r="H75" s="5">
        <v>376670000</v>
      </c>
      <c r="I75" t="s">
        <v>40</v>
      </c>
      <c r="J75" t="s">
        <v>44</v>
      </c>
      <c r="K75">
        <f>COUNTIFS(예실[계정코드], 예실[[#This Row],[계정코드]], 예실[월], 예실[[#This Row],[월]])</f>
        <v>1</v>
      </c>
      <c r="L75">
        <f>AVERAGEIFS(예실[실적], 예실[계정코드], 예실[[#This Row],[계정코드]])</f>
        <v>405015809.52380955</v>
      </c>
      <c r="M75">
        <f>IF(ISNUMBER(예실[[#This Row],[실적]]), 예실[[#This Row],[실적]]/예실[[#This Row],[계정평균]], "")</f>
        <v>0.93001307885453499</v>
      </c>
      <c r="N75" t="str">
        <f>IF(예실[[#This Row],[평균대비배수]]="", "", IF(예실[[#This Row],[평균대비배수]]&gt;=튀는값배수기준, "원천확인", ""))</f>
        <v/>
      </c>
      <c r="O75" t="str">
        <f>예실[[#This Row],[계정코드]]&amp;"|"&amp;TEXT(예실[[#This Row],[월]], "yyyy-mm")</f>
        <v>5120|2025-11</v>
      </c>
      <c r="P75" s="28" t="str">
        <f>IFERROR(INDEX(보정[보정 값], MATCH(예실[[#This Row],[키]], 보정[키], 0)), "")</f>
        <v/>
      </c>
      <c r="Q75" s="28">
        <f>IF(예실[[#This Row],[보정값]]&lt;&gt;"", 예실[[#This Row],[보정값]], IF(예실[[#This Row],[실적]]="", "", 예실[[#This Row],[실적]]))</f>
        <v>376670000</v>
      </c>
      <c r="R75" t="str">
        <f>IF(예실[[#This Row],[분석실적]]="","MISSING", IF(NOT(ISNUMBER(예실[[#This Row],[분석실적]])),"INVALID", IF(예실[[#This Row],[예산]]=0,"NO_BUDGET","OK")))</f>
        <v>OK</v>
      </c>
      <c r="S75" s="5">
        <f>IF(예실[[#This Row],[데이터상태]]&lt;&gt;"OK", "", IF(예실[[#This Row],[계정유형]]="수익", 예실[[#This Row],[예산]]-예실[[#This Row],[분석실적]], 예실[[#This Row],[분석실적]]-예실[[#This Row],[예산]]))</f>
        <v>-23330000</v>
      </c>
      <c r="T75">
        <f>IF(예실[[#This Row],[데이터상태]]&lt;&gt;"OK", "", 예실[[#This Row],[불리금액]]/예실[[#This Row],[예산]])</f>
        <v>-5.8325000000000002E-2</v>
      </c>
      <c r="U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6" spans="1:21">
      <c r="A76" t="s">
        <v>42</v>
      </c>
      <c r="B76" t="s">
        <v>43</v>
      </c>
      <c r="C76" s="6">
        <v>45992</v>
      </c>
      <c r="D76">
        <v>2025</v>
      </c>
      <c r="E76">
        <v>12</v>
      </c>
      <c r="F76">
        <v>4</v>
      </c>
      <c r="G76" s="5">
        <v>400000000</v>
      </c>
      <c r="H76" s="5">
        <v>379699000</v>
      </c>
      <c r="I76" t="s">
        <v>40</v>
      </c>
      <c r="J76" t="s">
        <v>44</v>
      </c>
      <c r="K76">
        <f>COUNTIFS(예실[계정코드], 예실[[#This Row],[계정코드]], 예실[월], 예실[[#This Row],[월]])</f>
        <v>1</v>
      </c>
      <c r="L76">
        <f>AVERAGEIFS(예실[실적], 예실[계정코드], 예실[[#This Row],[계정코드]])</f>
        <v>405015809.52380955</v>
      </c>
      <c r="M76">
        <f>IF(ISNUMBER(예실[[#This Row],[실적]]), 예실[[#This Row],[실적]]/예실[[#This Row],[계정평균]], "")</f>
        <v>0.93749179926192172</v>
      </c>
      <c r="N76" t="str">
        <f>IF(예실[[#This Row],[평균대비배수]]="", "", IF(예실[[#This Row],[평균대비배수]]&gt;=튀는값배수기준, "원천확인", ""))</f>
        <v/>
      </c>
      <c r="O76" t="str">
        <f>예실[[#This Row],[계정코드]]&amp;"|"&amp;TEXT(예실[[#This Row],[월]], "yyyy-mm")</f>
        <v>5120|2025-12</v>
      </c>
      <c r="P76" s="28" t="str">
        <f>IFERROR(INDEX(보정[보정 값], MATCH(예실[[#This Row],[키]], 보정[키], 0)), "")</f>
        <v/>
      </c>
      <c r="Q76" s="28">
        <f>IF(예실[[#This Row],[보정값]]&lt;&gt;"", 예실[[#This Row],[보정값]], IF(예실[[#This Row],[실적]]="", "", 예실[[#This Row],[실적]]))</f>
        <v>379699000</v>
      </c>
      <c r="R76" t="str">
        <f>IF(예실[[#This Row],[분석실적]]="","MISSING", IF(NOT(ISNUMBER(예실[[#This Row],[분석실적]])),"INVALID", IF(예실[[#This Row],[예산]]=0,"NO_BUDGET","OK")))</f>
        <v>OK</v>
      </c>
      <c r="S76" s="5">
        <f>IF(예실[[#This Row],[데이터상태]]&lt;&gt;"OK", "", IF(예실[[#This Row],[계정유형]]="수익", 예실[[#This Row],[예산]]-예실[[#This Row],[분석실적]], 예실[[#This Row],[분석실적]]-예실[[#This Row],[예산]]))</f>
        <v>-20301000</v>
      </c>
      <c r="T76">
        <f>IF(예실[[#This Row],[데이터상태]]&lt;&gt;"OK", "", 예실[[#This Row],[불리금액]]/예실[[#This Row],[예산]])</f>
        <v>-5.0752499999999999E-2</v>
      </c>
      <c r="U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7" spans="1:21">
      <c r="A77" t="s">
        <v>42</v>
      </c>
      <c r="B77" t="s">
        <v>43</v>
      </c>
      <c r="C77" s="6">
        <v>46023</v>
      </c>
      <c r="D77">
        <v>2026</v>
      </c>
      <c r="E77">
        <v>1</v>
      </c>
      <c r="F77">
        <v>1</v>
      </c>
      <c r="G77" s="5">
        <v>460000000</v>
      </c>
      <c r="H77" s="5">
        <v>441959000</v>
      </c>
      <c r="I77" t="s">
        <v>40</v>
      </c>
      <c r="J77" t="s">
        <v>44</v>
      </c>
      <c r="K77">
        <f>COUNTIFS(예실[계정코드], 예실[[#This Row],[계정코드]], 예실[월], 예실[[#This Row],[월]])</f>
        <v>1</v>
      </c>
      <c r="L77">
        <f>AVERAGEIFS(예실[실적], 예실[계정코드], 예실[[#This Row],[계정코드]])</f>
        <v>405015809.52380955</v>
      </c>
      <c r="M77">
        <f>IF(ISNUMBER(예실[[#This Row],[실적]]), 예실[[#This Row],[실적]]/예실[[#This Row],[계정평균]], "")</f>
        <v>1.091214193637591</v>
      </c>
      <c r="N77" t="str">
        <f>IF(예실[[#This Row],[평균대비배수]]="", "", IF(예실[[#This Row],[평균대비배수]]&gt;=튀는값배수기준, "원천확인", ""))</f>
        <v/>
      </c>
      <c r="O77" t="str">
        <f>예실[[#This Row],[계정코드]]&amp;"|"&amp;TEXT(예실[[#This Row],[월]], "yyyy-mm")</f>
        <v>5120|2026-01</v>
      </c>
      <c r="P77" s="28" t="str">
        <f>IFERROR(INDEX(보정[보정 값], MATCH(예실[[#This Row],[키]], 보정[키], 0)), "")</f>
        <v/>
      </c>
      <c r="Q77" s="28">
        <f>IF(예실[[#This Row],[보정값]]&lt;&gt;"", 예실[[#This Row],[보정값]], IF(예실[[#This Row],[실적]]="", "", 예실[[#This Row],[실적]]))</f>
        <v>441959000</v>
      </c>
      <c r="R77" t="str">
        <f>IF(예실[[#This Row],[분석실적]]="","MISSING", IF(NOT(ISNUMBER(예실[[#This Row],[분석실적]])),"INVALID", IF(예실[[#This Row],[예산]]=0,"NO_BUDGET","OK")))</f>
        <v>OK</v>
      </c>
      <c r="S77" s="5">
        <f>IF(예실[[#This Row],[데이터상태]]&lt;&gt;"OK", "", IF(예실[[#This Row],[계정유형]]="수익", 예실[[#This Row],[예산]]-예실[[#This Row],[분석실적]], 예실[[#This Row],[분석실적]]-예실[[#This Row],[예산]]))</f>
        <v>-18041000</v>
      </c>
      <c r="T77">
        <f>IF(예실[[#This Row],[데이터상태]]&lt;&gt;"OK", "", 예실[[#This Row],[불리금액]]/예실[[#This Row],[예산]])</f>
        <v>-3.9219565217391304E-2</v>
      </c>
      <c r="U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8" spans="1:21">
      <c r="A78" t="s">
        <v>42</v>
      </c>
      <c r="B78" t="s">
        <v>43</v>
      </c>
      <c r="C78" s="6">
        <v>46054</v>
      </c>
      <c r="D78">
        <v>2026</v>
      </c>
      <c r="E78">
        <v>2</v>
      </c>
      <c r="F78">
        <v>1</v>
      </c>
      <c r="G78" s="5">
        <v>460000000</v>
      </c>
      <c r="H78" s="5">
        <v>433737000</v>
      </c>
      <c r="I78" t="s">
        <v>40</v>
      </c>
      <c r="J78" t="s">
        <v>44</v>
      </c>
      <c r="K78">
        <f>COUNTIFS(예실[계정코드], 예실[[#This Row],[계정코드]], 예실[월], 예실[[#This Row],[월]])</f>
        <v>1</v>
      </c>
      <c r="L78">
        <f>AVERAGEIFS(예실[실적], 예실[계정코드], 예실[[#This Row],[계정코드]])</f>
        <v>405015809.52380955</v>
      </c>
      <c r="M78">
        <f>IF(ISNUMBER(예실[[#This Row],[실적]]), 예실[[#This Row],[실적]]/예실[[#This Row],[계정평균]], "")</f>
        <v>1.0709137515149321</v>
      </c>
      <c r="N78" t="str">
        <f>IF(예실[[#This Row],[평균대비배수]]="", "", IF(예실[[#This Row],[평균대비배수]]&gt;=튀는값배수기준, "원천확인", ""))</f>
        <v/>
      </c>
      <c r="O78" t="str">
        <f>예실[[#This Row],[계정코드]]&amp;"|"&amp;TEXT(예실[[#This Row],[월]], "yyyy-mm")</f>
        <v>5120|2026-02</v>
      </c>
      <c r="P78" s="28" t="str">
        <f>IFERROR(INDEX(보정[보정 값], MATCH(예실[[#This Row],[키]], 보정[키], 0)), "")</f>
        <v/>
      </c>
      <c r="Q78" s="28">
        <f>IF(예실[[#This Row],[보정값]]&lt;&gt;"", 예실[[#This Row],[보정값]], IF(예실[[#This Row],[실적]]="", "", 예실[[#This Row],[실적]]))</f>
        <v>433737000</v>
      </c>
      <c r="R78" t="str">
        <f>IF(예실[[#This Row],[분석실적]]="","MISSING", IF(NOT(ISNUMBER(예실[[#This Row],[분석실적]])),"INVALID", IF(예실[[#This Row],[예산]]=0,"NO_BUDGET","OK")))</f>
        <v>OK</v>
      </c>
      <c r="S78" s="5">
        <f>IF(예실[[#This Row],[데이터상태]]&lt;&gt;"OK", "", IF(예실[[#This Row],[계정유형]]="수익", 예실[[#This Row],[예산]]-예실[[#This Row],[분석실적]], 예실[[#This Row],[분석실적]]-예실[[#This Row],[예산]]))</f>
        <v>-26263000</v>
      </c>
      <c r="T78">
        <f>IF(예실[[#This Row],[데이터상태]]&lt;&gt;"OK", "", 예실[[#This Row],[불리금액]]/예실[[#This Row],[예산]])</f>
        <v>-5.7093478260869565E-2</v>
      </c>
      <c r="U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79" spans="1:21">
      <c r="A79" t="s">
        <v>42</v>
      </c>
      <c r="B79" t="s">
        <v>43</v>
      </c>
      <c r="C79" s="6">
        <v>46082</v>
      </c>
      <c r="D79">
        <v>2026</v>
      </c>
      <c r="E79">
        <v>3</v>
      </c>
      <c r="F79">
        <v>1</v>
      </c>
      <c r="G79" s="5">
        <v>460000000</v>
      </c>
      <c r="H79" s="5">
        <v>439850000</v>
      </c>
      <c r="I79" t="s">
        <v>40</v>
      </c>
      <c r="J79" t="s">
        <v>44</v>
      </c>
      <c r="K79">
        <f>COUNTIFS(예실[계정코드], 예실[[#This Row],[계정코드]], 예실[월], 예실[[#This Row],[월]])</f>
        <v>1</v>
      </c>
      <c r="L79">
        <f>AVERAGEIFS(예실[실적], 예실[계정코드], 예실[[#This Row],[계정코드]])</f>
        <v>405015809.52380955</v>
      </c>
      <c r="M79">
        <f>IF(ISNUMBER(예실[[#This Row],[실적]]), 예실[[#This Row],[실적]]/예실[[#This Row],[계정평균]], "")</f>
        <v>1.0860069894978819</v>
      </c>
      <c r="N79" t="str">
        <f>IF(예실[[#This Row],[평균대비배수]]="", "", IF(예실[[#This Row],[평균대비배수]]&gt;=튀는값배수기준, "원천확인", ""))</f>
        <v/>
      </c>
      <c r="O79" t="str">
        <f>예실[[#This Row],[계정코드]]&amp;"|"&amp;TEXT(예실[[#This Row],[월]], "yyyy-mm")</f>
        <v>5120|2026-03</v>
      </c>
      <c r="P79" s="28" t="str">
        <f>IFERROR(INDEX(보정[보정 값], MATCH(예실[[#This Row],[키]], 보정[키], 0)), "")</f>
        <v/>
      </c>
      <c r="Q79" s="28">
        <f>IF(예실[[#This Row],[보정값]]&lt;&gt;"", 예실[[#This Row],[보정값]], IF(예실[[#This Row],[실적]]="", "", 예실[[#This Row],[실적]]))</f>
        <v>439850000</v>
      </c>
      <c r="R79" t="str">
        <f>IF(예실[[#This Row],[분석실적]]="","MISSING", IF(NOT(ISNUMBER(예실[[#This Row],[분석실적]])),"INVALID", IF(예실[[#This Row],[예산]]=0,"NO_BUDGET","OK")))</f>
        <v>OK</v>
      </c>
      <c r="S79" s="5">
        <f>IF(예실[[#This Row],[데이터상태]]&lt;&gt;"OK", "", IF(예실[[#This Row],[계정유형]]="수익", 예실[[#This Row],[예산]]-예실[[#This Row],[분석실적]], 예실[[#This Row],[분석실적]]-예실[[#This Row],[예산]]))</f>
        <v>-20150000</v>
      </c>
      <c r="T79">
        <f>IF(예실[[#This Row],[데이터상태]]&lt;&gt;"OK", "", 예실[[#This Row],[불리금액]]/예실[[#This Row],[예산]])</f>
        <v>-4.3804347826086956E-2</v>
      </c>
      <c r="U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0" spans="1:21">
      <c r="A80" t="s">
        <v>42</v>
      </c>
      <c r="B80" t="s">
        <v>43</v>
      </c>
      <c r="C80" s="6">
        <v>46113</v>
      </c>
      <c r="D80">
        <v>2026</v>
      </c>
      <c r="E80">
        <v>4</v>
      </c>
      <c r="F80">
        <v>2</v>
      </c>
      <c r="G80" s="5">
        <v>460000000</v>
      </c>
      <c r="H80" s="5">
        <v>434243000</v>
      </c>
      <c r="I80" t="s">
        <v>40</v>
      </c>
      <c r="J80" t="s">
        <v>44</v>
      </c>
      <c r="K80">
        <f>COUNTIFS(예실[계정코드], 예실[[#This Row],[계정코드]], 예실[월], 예실[[#This Row],[월]])</f>
        <v>1</v>
      </c>
      <c r="L80">
        <f>AVERAGEIFS(예실[실적], 예실[계정코드], 예실[[#This Row],[계정코드]])</f>
        <v>405015809.52380955</v>
      </c>
      <c r="M80">
        <f>IF(ISNUMBER(예실[[#This Row],[실적]]), 예실[[#This Row],[실적]]/예실[[#This Row],[계정평균]], "")</f>
        <v>1.0721630854621547</v>
      </c>
      <c r="N80" t="str">
        <f>IF(예실[[#This Row],[평균대비배수]]="", "", IF(예실[[#This Row],[평균대비배수]]&gt;=튀는값배수기준, "원천확인", ""))</f>
        <v/>
      </c>
      <c r="O80" t="str">
        <f>예실[[#This Row],[계정코드]]&amp;"|"&amp;TEXT(예실[[#This Row],[월]], "yyyy-mm")</f>
        <v>5120|2026-04</v>
      </c>
      <c r="P80" s="28" t="str">
        <f>IFERROR(INDEX(보정[보정 값], MATCH(예실[[#This Row],[키]], 보정[키], 0)), "")</f>
        <v/>
      </c>
      <c r="Q80" s="28">
        <f>IF(예실[[#This Row],[보정값]]&lt;&gt;"", 예실[[#This Row],[보정값]], IF(예실[[#This Row],[실적]]="", "", 예실[[#This Row],[실적]]))</f>
        <v>434243000</v>
      </c>
      <c r="R80" t="str">
        <f>IF(예실[[#This Row],[분석실적]]="","MISSING", IF(NOT(ISNUMBER(예실[[#This Row],[분석실적]])),"INVALID", IF(예실[[#This Row],[예산]]=0,"NO_BUDGET","OK")))</f>
        <v>OK</v>
      </c>
      <c r="S80" s="5">
        <f>IF(예실[[#This Row],[데이터상태]]&lt;&gt;"OK", "", IF(예실[[#This Row],[계정유형]]="수익", 예실[[#This Row],[예산]]-예실[[#This Row],[분석실적]], 예실[[#This Row],[분석실적]]-예실[[#This Row],[예산]]))</f>
        <v>-25757000</v>
      </c>
      <c r="T80">
        <f>IF(예실[[#This Row],[데이터상태]]&lt;&gt;"OK", "", 예실[[#This Row],[불리금액]]/예실[[#This Row],[예산]])</f>
        <v>-5.5993478260869568E-2</v>
      </c>
      <c r="U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1" spans="1:21">
      <c r="A81" t="s">
        <v>42</v>
      </c>
      <c r="B81" t="s">
        <v>43</v>
      </c>
      <c r="C81" s="6">
        <v>46143</v>
      </c>
      <c r="D81">
        <v>2026</v>
      </c>
      <c r="E81">
        <v>5</v>
      </c>
      <c r="F81">
        <v>2</v>
      </c>
      <c r="G81" s="5">
        <v>460000000</v>
      </c>
      <c r="H81" s="5">
        <v>443822000</v>
      </c>
      <c r="I81" t="s">
        <v>40</v>
      </c>
      <c r="J81" t="s">
        <v>44</v>
      </c>
      <c r="K81">
        <f>COUNTIFS(예실[계정코드], 예실[[#This Row],[계정코드]], 예실[월], 예실[[#This Row],[월]])</f>
        <v>1</v>
      </c>
      <c r="L81">
        <f>AVERAGEIFS(예실[실적], 예실[계정코드], 예실[[#This Row],[계정코드]])</f>
        <v>405015809.52380955</v>
      </c>
      <c r="M81">
        <f>IF(ISNUMBER(예실[[#This Row],[실적]]), 예실[[#This Row],[실적]]/예실[[#This Row],[계정평균]], "")</f>
        <v>1.0958140140796384</v>
      </c>
      <c r="N81" t="str">
        <f>IF(예실[[#This Row],[평균대비배수]]="", "", IF(예실[[#This Row],[평균대비배수]]&gt;=튀는값배수기준, "원천확인", ""))</f>
        <v/>
      </c>
      <c r="O81" t="str">
        <f>예실[[#This Row],[계정코드]]&amp;"|"&amp;TEXT(예실[[#This Row],[월]], "yyyy-mm")</f>
        <v>5120|2026-05</v>
      </c>
      <c r="P81" s="28" t="str">
        <f>IFERROR(INDEX(보정[보정 값], MATCH(예실[[#This Row],[키]], 보정[키], 0)), "")</f>
        <v/>
      </c>
      <c r="Q81" s="28">
        <f>IF(예실[[#This Row],[보정값]]&lt;&gt;"", 예실[[#This Row],[보정값]], IF(예실[[#This Row],[실적]]="", "", 예실[[#This Row],[실적]]))</f>
        <v>443822000</v>
      </c>
      <c r="R81" t="str">
        <f>IF(예실[[#This Row],[분석실적]]="","MISSING", IF(NOT(ISNUMBER(예실[[#This Row],[분석실적]])),"INVALID", IF(예실[[#This Row],[예산]]=0,"NO_BUDGET","OK")))</f>
        <v>OK</v>
      </c>
      <c r="S81" s="5">
        <f>IF(예실[[#This Row],[데이터상태]]&lt;&gt;"OK", "", IF(예실[[#This Row],[계정유형]]="수익", 예실[[#This Row],[예산]]-예실[[#This Row],[분석실적]], 예실[[#This Row],[분석실적]]-예실[[#This Row],[예산]]))</f>
        <v>-16178000</v>
      </c>
      <c r="T81">
        <f>IF(예실[[#This Row],[데이터상태]]&lt;&gt;"OK", "", 예실[[#This Row],[불리금액]]/예실[[#This Row],[예산]])</f>
        <v>-3.5169565217391306E-2</v>
      </c>
      <c r="U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2" spans="1:21">
      <c r="A82" t="s">
        <v>42</v>
      </c>
      <c r="B82" t="s">
        <v>43</v>
      </c>
      <c r="C82" s="6">
        <v>46174</v>
      </c>
      <c r="D82">
        <v>2026</v>
      </c>
      <c r="E82">
        <v>6</v>
      </c>
      <c r="F82">
        <v>2</v>
      </c>
      <c r="G82" s="5">
        <v>460000000</v>
      </c>
      <c r="H82" s="5">
        <v>433932000</v>
      </c>
      <c r="I82" t="s">
        <v>40</v>
      </c>
      <c r="J82" t="s">
        <v>44</v>
      </c>
      <c r="K82">
        <f>COUNTIFS(예실[계정코드], 예실[[#This Row],[계정코드]], 예실[월], 예실[[#This Row],[월]])</f>
        <v>1</v>
      </c>
      <c r="L82">
        <f>AVERAGEIFS(예실[실적], 예실[계정코드], 예실[[#This Row],[계정코드]])</f>
        <v>405015809.52380955</v>
      </c>
      <c r="M82">
        <f>IF(ISNUMBER(예실[[#This Row],[실적]]), 예실[[#This Row],[실적]]/예실[[#This Row],[계정평균]], "")</f>
        <v>1.0713952142021028</v>
      </c>
      <c r="N82" t="str">
        <f>IF(예실[[#This Row],[평균대비배수]]="", "", IF(예실[[#This Row],[평균대비배수]]&gt;=튀는값배수기준, "원천확인", ""))</f>
        <v/>
      </c>
      <c r="O82" t="str">
        <f>예실[[#This Row],[계정코드]]&amp;"|"&amp;TEXT(예실[[#This Row],[월]], "yyyy-mm")</f>
        <v>5120|2026-06</v>
      </c>
      <c r="P82" s="28" t="str">
        <f>IFERROR(INDEX(보정[보정 값], MATCH(예실[[#This Row],[키]], 보정[키], 0)), "")</f>
        <v/>
      </c>
      <c r="Q82" s="28">
        <f>IF(예실[[#This Row],[보정값]]&lt;&gt;"", 예실[[#This Row],[보정값]], IF(예실[[#This Row],[실적]]="", "", 예실[[#This Row],[실적]]))</f>
        <v>433932000</v>
      </c>
      <c r="R82" t="str">
        <f>IF(예실[[#This Row],[분석실적]]="","MISSING", IF(NOT(ISNUMBER(예실[[#This Row],[분석실적]])),"INVALID", IF(예실[[#This Row],[예산]]=0,"NO_BUDGET","OK")))</f>
        <v>OK</v>
      </c>
      <c r="S82" s="5">
        <f>IF(예실[[#This Row],[데이터상태]]&lt;&gt;"OK", "", IF(예실[[#This Row],[계정유형]]="수익", 예실[[#This Row],[예산]]-예실[[#This Row],[분석실적]], 예실[[#This Row],[분석실적]]-예실[[#This Row],[예산]]))</f>
        <v>-26068000</v>
      </c>
      <c r="T82">
        <f>IF(예실[[#This Row],[데이터상태]]&lt;&gt;"OK", "", 예실[[#This Row],[불리금액]]/예실[[#This Row],[예산]])</f>
        <v>-5.6669565217391304E-2</v>
      </c>
      <c r="U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3" spans="1:21">
      <c r="A83" t="s">
        <v>42</v>
      </c>
      <c r="B83" t="s">
        <v>43</v>
      </c>
      <c r="C83" s="6">
        <v>46204</v>
      </c>
      <c r="D83">
        <v>2026</v>
      </c>
      <c r="E83">
        <v>7</v>
      </c>
      <c r="F83">
        <v>3</v>
      </c>
      <c r="G83" s="5">
        <v>460000000</v>
      </c>
      <c r="H83" s="5">
        <v>445349000</v>
      </c>
      <c r="I83" t="s">
        <v>40</v>
      </c>
      <c r="J83" t="s">
        <v>44</v>
      </c>
      <c r="K83">
        <f>COUNTIFS(예실[계정코드], 예실[[#This Row],[계정코드]], 예실[월], 예실[[#This Row],[월]])</f>
        <v>1</v>
      </c>
      <c r="L83">
        <f>AVERAGEIFS(예실[실적], 예실[계정코드], 예실[[#This Row],[계정코드]])</f>
        <v>405015809.52380955</v>
      </c>
      <c r="M83">
        <f>IF(ISNUMBER(예실[[#This Row],[실적]]), 예실[[#This Row],[실적]]/예실[[#This Row],[계정평균]], "")</f>
        <v>1.0995842372760991</v>
      </c>
      <c r="N83" t="str">
        <f>IF(예실[[#This Row],[평균대비배수]]="", "", IF(예실[[#This Row],[평균대비배수]]&gt;=튀는값배수기준, "원천확인", ""))</f>
        <v/>
      </c>
      <c r="O83" t="str">
        <f>예실[[#This Row],[계정코드]]&amp;"|"&amp;TEXT(예실[[#This Row],[월]], "yyyy-mm")</f>
        <v>5120|2026-07</v>
      </c>
      <c r="P83" s="28" t="str">
        <f>IFERROR(INDEX(보정[보정 값], MATCH(예실[[#This Row],[키]], 보정[키], 0)), "")</f>
        <v/>
      </c>
      <c r="Q83" s="28">
        <f>IF(예실[[#This Row],[보정값]]&lt;&gt;"", 예실[[#This Row],[보정값]], IF(예실[[#This Row],[실적]]="", "", 예실[[#This Row],[실적]]))</f>
        <v>445349000</v>
      </c>
      <c r="R83" t="str">
        <f>IF(예실[[#This Row],[분석실적]]="","MISSING", IF(NOT(ISNUMBER(예실[[#This Row],[분석실적]])),"INVALID", IF(예실[[#This Row],[예산]]=0,"NO_BUDGET","OK")))</f>
        <v>OK</v>
      </c>
      <c r="S83" s="5">
        <f>IF(예실[[#This Row],[데이터상태]]&lt;&gt;"OK", "", IF(예실[[#This Row],[계정유형]]="수익", 예실[[#This Row],[예산]]-예실[[#This Row],[분석실적]], 예실[[#This Row],[분석실적]]-예실[[#This Row],[예산]]))</f>
        <v>-14651000</v>
      </c>
      <c r="T83">
        <f>IF(예실[[#This Row],[데이터상태]]&lt;&gt;"OK", "", 예실[[#This Row],[불리금액]]/예실[[#This Row],[예산]])</f>
        <v>-3.1850000000000003E-2</v>
      </c>
      <c r="U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4" spans="1:21">
      <c r="A84" t="s">
        <v>42</v>
      </c>
      <c r="B84" t="s">
        <v>43</v>
      </c>
      <c r="C84" s="6">
        <v>46235</v>
      </c>
      <c r="D84">
        <v>2026</v>
      </c>
      <c r="E84">
        <v>8</v>
      </c>
      <c r="F84">
        <v>3</v>
      </c>
      <c r="G84" s="5">
        <v>460000000</v>
      </c>
      <c r="H84" s="5">
        <v>442379000</v>
      </c>
      <c r="I84" t="s">
        <v>40</v>
      </c>
      <c r="J84" t="s">
        <v>44</v>
      </c>
      <c r="K84">
        <f>COUNTIFS(예실[계정코드], 예실[[#This Row],[계정코드]], 예실[월], 예실[[#This Row],[월]])</f>
        <v>1</v>
      </c>
      <c r="L84">
        <f>AVERAGEIFS(예실[실적], 예실[계정코드], 예실[[#This Row],[계정코드]])</f>
        <v>405015809.52380955</v>
      </c>
      <c r="M84">
        <f>IF(ISNUMBER(예실[[#This Row],[실적]]), 예실[[#This Row],[실적]]/예실[[#This Row],[계정평균]], "")</f>
        <v>1.0922511901945744</v>
      </c>
      <c r="N84" t="str">
        <f>IF(예실[[#This Row],[평균대비배수]]="", "", IF(예실[[#This Row],[평균대비배수]]&gt;=튀는값배수기준, "원천확인", ""))</f>
        <v/>
      </c>
      <c r="O84" t="str">
        <f>예실[[#This Row],[계정코드]]&amp;"|"&amp;TEXT(예실[[#This Row],[월]], "yyyy-mm")</f>
        <v>5120|2026-08</v>
      </c>
      <c r="P84" s="28" t="str">
        <f>IFERROR(INDEX(보정[보정 값], MATCH(예실[[#This Row],[키]], 보정[키], 0)), "")</f>
        <v/>
      </c>
      <c r="Q84" s="28">
        <f>IF(예실[[#This Row],[보정값]]&lt;&gt;"", 예실[[#This Row],[보정값]], IF(예실[[#This Row],[실적]]="", "", 예실[[#This Row],[실적]]))</f>
        <v>442379000</v>
      </c>
      <c r="R84" t="str">
        <f>IF(예실[[#This Row],[분석실적]]="","MISSING", IF(NOT(ISNUMBER(예실[[#This Row],[분석실적]])),"INVALID", IF(예실[[#This Row],[예산]]=0,"NO_BUDGET","OK")))</f>
        <v>OK</v>
      </c>
      <c r="S84" s="5">
        <f>IF(예실[[#This Row],[데이터상태]]&lt;&gt;"OK", "", IF(예실[[#This Row],[계정유형]]="수익", 예실[[#This Row],[예산]]-예실[[#This Row],[분석실적]], 예실[[#This Row],[분석실적]]-예실[[#This Row],[예산]]))</f>
        <v>-17621000</v>
      </c>
      <c r="T84">
        <f>IF(예실[[#This Row],[데이터상태]]&lt;&gt;"OK", "", 예실[[#This Row],[불리금액]]/예실[[#This Row],[예산]])</f>
        <v>-3.8306521739130434E-2</v>
      </c>
      <c r="U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5" spans="1:21">
      <c r="A85" t="s">
        <v>38</v>
      </c>
      <c r="B85" t="s">
        <v>39</v>
      </c>
      <c r="C85" s="6">
        <v>46266</v>
      </c>
      <c r="D85">
        <v>2026</v>
      </c>
      <c r="E85">
        <v>9</v>
      </c>
      <c r="F85">
        <v>3</v>
      </c>
      <c r="G85" s="5">
        <v>1600000000</v>
      </c>
      <c r="H85" s="5">
        <v>1654092000</v>
      </c>
      <c r="I85" t="s">
        <v>40</v>
      </c>
      <c r="J85" t="s">
        <v>41</v>
      </c>
      <c r="K85">
        <f>COUNTIFS(예실[계정코드], 예실[[#This Row],[계정코드]], 예실[월], 예실[[#This Row],[월]])</f>
        <v>1</v>
      </c>
      <c r="L85">
        <f>AVERAGEIFS(예실[실적], 예실[계정코드], 예실[[#This Row],[계정코드]])</f>
        <v>1578655952.3809524</v>
      </c>
      <c r="M85">
        <f>IF(ISNUMBER(예실[[#This Row],[실적]]), 예실[[#This Row],[실적]]/예실[[#This Row],[계정평균]], "")</f>
        <v>1.0477849828553676</v>
      </c>
      <c r="N85" t="str">
        <f>IF(예실[[#This Row],[평균대비배수]]="", "", IF(예실[[#This Row],[평균대비배수]]&gt;=튀는값배수기준, "원천확인", ""))</f>
        <v/>
      </c>
      <c r="O85" t="str">
        <f>예실[[#This Row],[계정코드]]&amp;"|"&amp;TEXT(예실[[#This Row],[월]], "yyyy-mm")</f>
        <v>5110|2026-09</v>
      </c>
      <c r="P85" s="28" t="str">
        <f>IFERROR(INDEX(보정[보정 값], MATCH(예실[[#This Row],[키]], 보정[키], 0)), "")</f>
        <v/>
      </c>
      <c r="Q85" s="28">
        <f>IF(예실[[#This Row],[보정값]]&lt;&gt;"", 예실[[#This Row],[보정값]], IF(예실[[#This Row],[실적]]="", "", 예실[[#This Row],[실적]]))</f>
        <v>1654092000</v>
      </c>
      <c r="R85" t="str">
        <f>IF(예실[[#This Row],[분석실적]]="","MISSING", IF(NOT(ISNUMBER(예실[[#This Row],[분석실적]])),"INVALID", IF(예실[[#This Row],[예산]]=0,"NO_BUDGET","OK")))</f>
        <v>OK</v>
      </c>
      <c r="S85" s="5">
        <f>IF(예실[[#This Row],[데이터상태]]&lt;&gt;"OK", "", IF(예실[[#This Row],[계정유형]]="수익", 예실[[#This Row],[예산]]-예실[[#This Row],[분석실적]], 예실[[#This Row],[분석실적]]-예실[[#This Row],[예산]]))</f>
        <v>54092000</v>
      </c>
      <c r="T85" s="31">
        <f>IF(예실[[#This Row],[데이터상태]]&lt;&gt;"OK", "", 예실[[#This Row],[불리금액]]/예실[[#This Row],[예산]])</f>
        <v>3.3807499999999997E-2</v>
      </c>
      <c r="U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86" spans="1:21">
      <c r="A86" t="s">
        <v>45</v>
      </c>
      <c r="B86" t="s">
        <v>46</v>
      </c>
      <c r="C86" s="6">
        <v>45658</v>
      </c>
      <c r="D86">
        <v>2025</v>
      </c>
      <c r="E86">
        <v>1</v>
      </c>
      <c r="F86">
        <v>1</v>
      </c>
      <c r="G86" s="5">
        <v>500000000</v>
      </c>
      <c r="H86" s="5">
        <v>503466000</v>
      </c>
      <c r="I86" t="s">
        <v>40</v>
      </c>
      <c r="J86" t="s">
        <v>44</v>
      </c>
      <c r="K86">
        <f>COUNTIFS(예실[계정코드], 예실[[#This Row],[계정코드]], 예실[월], 예실[[#This Row],[월]])</f>
        <v>1</v>
      </c>
      <c r="L86">
        <f>AVERAGEIFS(예실[실적], 예실[계정코드], 예실[[#This Row],[계정코드]])</f>
        <v>508054000</v>
      </c>
      <c r="M86">
        <f>IF(ISNUMBER(예실[[#This Row],[실적]]), 예실[[#This Row],[실적]]/예실[[#This Row],[계정평균]], "")</f>
        <v>0.99096946387588725</v>
      </c>
      <c r="N86" t="str">
        <f>IF(예실[[#This Row],[평균대비배수]]="", "", IF(예실[[#This Row],[평균대비배수]]&gt;=튀는값배수기준, "원천확인", ""))</f>
        <v/>
      </c>
      <c r="O86" t="str">
        <f>예실[[#This Row],[계정코드]]&amp;"|"&amp;TEXT(예실[[#This Row],[월]], "yyyy-mm")</f>
        <v>5130|2025-01</v>
      </c>
      <c r="P86" s="28" t="str">
        <f>IFERROR(INDEX(보정[보정 값], MATCH(예실[[#This Row],[키]], 보정[키], 0)), "")</f>
        <v/>
      </c>
      <c r="Q86" s="28">
        <f>IF(예실[[#This Row],[보정값]]&lt;&gt;"", 예실[[#This Row],[보정값]], IF(예실[[#This Row],[실적]]="", "", 예실[[#This Row],[실적]]))</f>
        <v>503466000</v>
      </c>
      <c r="R86" t="str">
        <f>IF(예실[[#This Row],[분석실적]]="","MISSING", IF(NOT(ISNUMBER(예실[[#This Row],[분석실적]])),"INVALID", IF(예실[[#This Row],[예산]]=0,"NO_BUDGET","OK")))</f>
        <v>OK</v>
      </c>
      <c r="S86" s="5">
        <f>IF(예실[[#This Row],[데이터상태]]&lt;&gt;"OK", "", IF(예실[[#This Row],[계정유형]]="수익", 예실[[#This Row],[예산]]-예실[[#This Row],[분석실적]], 예실[[#This Row],[분석실적]]-예실[[#This Row],[예산]]))</f>
        <v>3466000</v>
      </c>
      <c r="T86">
        <f>IF(예실[[#This Row],[데이터상태]]&lt;&gt;"OK", "", 예실[[#This Row],[불리금액]]/예실[[#This Row],[예산]])</f>
        <v>6.9319999999999998E-3</v>
      </c>
      <c r="U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7" spans="1:21">
      <c r="A87" t="s">
        <v>45</v>
      </c>
      <c r="B87" t="s">
        <v>46</v>
      </c>
      <c r="C87" s="6">
        <v>45689</v>
      </c>
      <c r="D87">
        <v>2025</v>
      </c>
      <c r="E87">
        <v>2</v>
      </c>
      <c r="F87">
        <v>1</v>
      </c>
      <c r="G87" s="5">
        <v>500000000</v>
      </c>
      <c r="H87" s="5">
        <v>503949000</v>
      </c>
      <c r="I87" t="s">
        <v>40</v>
      </c>
      <c r="J87" t="s">
        <v>44</v>
      </c>
      <c r="K87">
        <f>COUNTIFS(예실[계정코드], 예실[[#This Row],[계정코드]], 예실[월], 예실[[#This Row],[월]])</f>
        <v>1</v>
      </c>
      <c r="L87">
        <f>AVERAGEIFS(예실[실적], 예실[계정코드], 예실[[#This Row],[계정코드]])</f>
        <v>508054000</v>
      </c>
      <c r="M87">
        <f>IF(ISNUMBER(예실[[#This Row],[실적]]), 예실[[#This Row],[실적]]/예실[[#This Row],[계정평균]], "")</f>
        <v>0.99192015022025215</v>
      </c>
      <c r="N87" t="str">
        <f>IF(예실[[#This Row],[평균대비배수]]="", "", IF(예실[[#This Row],[평균대비배수]]&gt;=튀는값배수기준, "원천확인", ""))</f>
        <v/>
      </c>
      <c r="O87" t="str">
        <f>예실[[#This Row],[계정코드]]&amp;"|"&amp;TEXT(예실[[#This Row],[월]], "yyyy-mm")</f>
        <v>5130|2025-02</v>
      </c>
      <c r="P87" s="28" t="str">
        <f>IFERROR(INDEX(보정[보정 값], MATCH(예실[[#This Row],[키]], 보정[키], 0)), "")</f>
        <v/>
      </c>
      <c r="Q87" s="28">
        <f>IF(예실[[#This Row],[보정값]]&lt;&gt;"", 예실[[#This Row],[보정값]], IF(예실[[#This Row],[실적]]="", "", 예실[[#This Row],[실적]]))</f>
        <v>503949000</v>
      </c>
      <c r="R87" t="str">
        <f>IF(예실[[#This Row],[분석실적]]="","MISSING", IF(NOT(ISNUMBER(예실[[#This Row],[분석실적]])),"INVALID", IF(예실[[#This Row],[예산]]=0,"NO_BUDGET","OK")))</f>
        <v>OK</v>
      </c>
      <c r="S87" s="5">
        <f>IF(예실[[#This Row],[데이터상태]]&lt;&gt;"OK", "", IF(예실[[#This Row],[계정유형]]="수익", 예실[[#This Row],[예산]]-예실[[#This Row],[분석실적]], 예실[[#This Row],[분석실적]]-예실[[#This Row],[예산]]))</f>
        <v>3949000</v>
      </c>
      <c r="T87">
        <f>IF(예실[[#This Row],[데이터상태]]&lt;&gt;"OK", "", 예실[[#This Row],[불리금액]]/예실[[#This Row],[예산]])</f>
        <v>7.8980000000000005E-3</v>
      </c>
      <c r="U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8" spans="1:21">
      <c r="A88" t="s">
        <v>45</v>
      </c>
      <c r="B88" t="s">
        <v>46</v>
      </c>
      <c r="C88" s="6">
        <v>45717</v>
      </c>
      <c r="D88">
        <v>2025</v>
      </c>
      <c r="E88">
        <v>3</v>
      </c>
      <c r="F88">
        <v>1</v>
      </c>
      <c r="G88" s="5">
        <v>500000000</v>
      </c>
      <c r="H88" s="5">
        <v>502967000</v>
      </c>
      <c r="I88" t="s">
        <v>40</v>
      </c>
      <c r="J88" t="s">
        <v>44</v>
      </c>
      <c r="K88">
        <f>COUNTIFS(예실[계정코드], 예실[[#This Row],[계정코드]], 예실[월], 예실[[#This Row],[월]])</f>
        <v>1</v>
      </c>
      <c r="L88">
        <f>AVERAGEIFS(예실[실적], 예실[계정코드], 예실[[#This Row],[계정코드]])</f>
        <v>508054000</v>
      </c>
      <c r="M88">
        <f>IF(ISNUMBER(예실[[#This Row],[실적]]), 예실[[#This Row],[실적]]/예실[[#This Row],[계정평균]], "")</f>
        <v>0.98998728481618092</v>
      </c>
      <c r="N88" t="str">
        <f>IF(예실[[#This Row],[평균대비배수]]="", "", IF(예실[[#This Row],[평균대비배수]]&gt;=튀는값배수기준, "원천확인", ""))</f>
        <v/>
      </c>
      <c r="O88" t="str">
        <f>예실[[#This Row],[계정코드]]&amp;"|"&amp;TEXT(예실[[#This Row],[월]], "yyyy-mm")</f>
        <v>5130|2025-03</v>
      </c>
      <c r="P88" s="28" t="str">
        <f>IFERROR(INDEX(보정[보정 값], MATCH(예실[[#This Row],[키]], 보정[키], 0)), "")</f>
        <v/>
      </c>
      <c r="Q88" s="28">
        <f>IF(예실[[#This Row],[보정값]]&lt;&gt;"", 예실[[#This Row],[보정값]], IF(예실[[#This Row],[실적]]="", "", 예실[[#This Row],[실적]]))</f>
        <v>502967000</v>
      </c>
      <c r="R88" t="str">
        <f>IF(예실[[#This Row],[분석실적]]="","MISSING", IF(NOT(ISNUMBER(예실[[#This Row],[분석실적]])),"INVALID", IF(예실[[#This Row],[예산]]=0,"NO_BUDGET","OK")))</f>
        <v>OK</v>
      </c>
      <c r="S88" s="5">
        <f>IF(예실[[#This Row],[데이터상태]]&lt;&gt;"OK", "", IF(예실[[#This Row],[계정유형]]="수익", 예실[[#This Row],[예산]]-예실[[#This Row],[분석실적]], 예실[[#This Row],[분석실적]]-예실[[#This Row],[예산]]))</f>
        <v>2967000</v>
      </c>
      <c r="T88">
        <f>IF(예실[[#This Row],[데이터상태]]&lt;&gt;"OK", "", 예실[[#This Row],[불리금액]]/예실[[#This Row],[예산]])</f>
        <v>5.934E-3</v>
      </c>
      <c r="U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89" spans="1:21">
      <c r="A89" t="s">
        <v>45</v>
      </c>
      <c r="B89" t="s">
        <v>46</v>
      </c>
      <c r="C89" s="6">
        <v>45748</v>
      </c>
      <c r="D89">
        <v>2025</v>
      </c>
      <c r="E89">
        <v>4</v>
      </c>
      <c r="F89">
        <v>2</v>
      </c>
      <c r="G89" s="5">
        <v>500000000</v>
      </c>
      <c r="H89" s="5">
        <v>497737000</v>
      </c>
      <c r="I89" t="s">
        <v>40</v>
      </c>
      <c r="J89" t="s">
        <v>44</v>
      </c>
      <c r="K89">
        <f>COUNTIFS(예실[계정코드], 예실[[#This Row],[계정코드]], 예실[월], 예실[[#This Row],[월]])</f>
        <v>1</v>
      </c>
      <c r="L89">
        <f>AVERAGEIFS(예실[실적], 예실[계정코드], 예실[[#This Row],[계정코드]])</f>
        <v>508054000</v>
      </c>
      <c r="M89">
        <f>IF(ISNUMBER(예실[[#This Row],[실적]]), 예실[[#This Row],[실적]]/예실[[#This Row],[계정평균]], "")</f>
        <v>0.97969310348899918</v>
      </c>
      <c r="N89" t="str">
        <f>IF(예실[[#This Row],[평균대비배수]]="", "", IF(예실[[#This Row],[평균대비배수]]&gt;=튀는값배수기준, "원천확인", ""))</f>
        <v/>
      </c>
      <c r="O89" t="str">
        <f>예실[[#This Row],[계정코드]]&amp;"|"&amp;TEXT(예실[[#This Row],[월]], "yyyy-mm")</f>
        <v>5130|2025-04</v>
      </c>
      <c r="P89" s="28" t="str">
        <f>IFERROR(INDEX(보정[보정 값], MATCH(예실[[#This Row],[키]], 보정[키], 0)), "")</f>
        <v/>
      </c>
      <c r="Q89" s="28">
        <f>IF(예실[[#This Row],[보정값]]&lt;&gt;"", 예실[[#This Row],[보정값]], IF(예실[[#This Row],[실적]]="", "", 예실[[#This Row],[실적]]))</f>
        <v>497737000</v>
      </c>
      <c r="R89" t="str">
        <f>IF(예실[[#This Row],[분석실적]]="","MISSING", IF(NOT(ISNUMBER(예실[[#This Row],[분석실적]])),"INVALID", IF(예실[[#This Row],[예산]]=0,"NO_BUDGET","OK")))</f>
        <v>OK</v>
      </c>
      <c r="S89" s="5">
        <f>IF(예실[[#This Row],[데이터상태]]&lt;&gt;"OK", "", IF(예실[[#This Row],[계정유형]]="수익", 예실[[#This Row],[예산]]-예실[[#This Row],[분석실적]], 예실[[#This Row],[분석실적]]-예실[[#This Row],[예산]]))</f>
        <v>-2263000</v>
      </c>
      <c r="T89">
        <f>IF(예실[[#This Row],[데이터상태]]&lt;&gt;"OK", "", 예실[[#This Row],[불리금액]]/예실[[#This Row],[예산]])</f>
        <v>-4.5259999999999996E-3</v>
      </c>
      <c r="U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0" spans="1:21">
      <c r="A90" t="s">
        <v>45</v>
      </c>
      <c r="B90" t="s">
        <v>46</v>
      </c>
      <c r="C90" s="6">
        <v>45778</v>
      </c>
      <c r="D90">
        <v>2025</v>
      </c>
      <c r="E90">
        <v>5</v>
      </c>
      <c r="F90">
        <v>2</v>
      </c>
      <c r="G90" s="5">
        <v>500000000</v>
      </c>
      <c r="H90" s="5">
        <v>503150000</v>
      </c>
      <c r="I90" t="s">
        <v>40</v>
      </c>
      <c r="J90" t="s">
        <v>44</v>
      </c>
      <c r="K90">
        <f>COUNTIFS(예실[계정코드], 예실[[#This Row],[계정코드]], 예실[월], 예실[[#This Row],[월]])</f>
        <v>1</v>
      </c>
      <c r="L90">
        <f>AVERAGEIFS(예실[실적], 예실[계정코드], 예실[[#This Row],[계정코드]])</f>
        <v>508054000</v>
      </c>
      <c r="M90">
        <f>IF(ISNUMBER(예실[[#This Row],[실적]]), 예실[[#This Row],[실적]]/예실[[#This Row],[계정평균]], "")</f>
        <v>0.99034748274789686</v>
      </c>
      <c r="N90" t="str">
        <f>IF(예실[[#This Row],[평균대비배수]]="", "", IF(예실[[#This Row],[평균대비배수]]&gt;=튀는값배수기준, "원천확인", ""))</f>
        <v/>
      </c>
      <c r="O90" t="str">
        <f>예실[[#This Row],[계정코드]]&amp;"|"&amp;TEXT(예실[[#This Row],[월]], "yyyy-mm")</f>
        <v>5130|2025-05</v>
      </c>
      <c r="P90" s="28" t="str">
        <f>IFERROR(INDEX(보정[보정 값], MATCH(예실[[#This Row],[키]], 보정[키], 0)), "")</f>
        <v/>
      </c>
      <c r="Q90" s="28">
        <f>IF(예실[[#This Row],[보정값]]&lt;&gt;"", 예실[[#This Row],[보정값]], IF(예실[[#This Row],[실적]]="", "", 예실[[#This Row],[실적]]))</f>
        <v>503150000</v>
      </c>
      <c r="R90" t="str">
        <f>IF(예실[[#This Row],[분석실적]]="","MISSING", IF(NOT(ISNUMBER(예실[[#This Row],[분석실적]])),"INVALID", IF(예실[[#This Row],[예산]]=0,"NO_BUDGET","OK")))</f>
        <v>OK</v>
      </c>
      <c r="S90" s="5">
        <f>IF(예실[[#This Row],[데이터상태]]&lt;&gt;"OK", "", IF(예실[[#This Row],[계정유형]]="수익", 예실[[#This Row],[예산]]-예실[[#This Row],[분석실적]], 예실[[#This Row],[분석실적]]-예실[[#This Row],[예산]]))</f>
        <v>3150000</v>
      </c>
      <c r="T90">
        <f>IF(예실[[#This Row],[데이터상태]]&lt;&gt;"OK", "", 예실[[#This Row],[불리금액]]/예실[[#This Row],[예산]])</f>
        <v>6.3E-3</v>
      </c>
      <c r="U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1" spans="1:21">
      <c r="A91" t="s">
        <v>45</v>
      </c>
      <c r="B91" t="s">
        <v>46</v>
      </c>
      <c r="C91" s="6">
        <v>45809</v>
      </c>
      <c r="D91">
        <v>2025</v>
      </c>
      <c r="E91">
        <v>6</v>
      </c>
      <c r="F91">
        <v>2</v>
      </c>
      <c r="G91" s="5">
        <v>500000000</v>
      </c>
      <c r="H91" s="5">
        <v>496845000</v>
      </c>
      <c r="I91" t="s">
        <v>40</v>
      </c>
      <c r="J91" t="s">
        <v>44</v>
      </c>
      <c r="K91">
        <f>COUNTIFS(예실[계정코드], 예실[[#This Row],[계정코드]], 예실[월], 예실[[#This Row],[월]])</f>
        <v>1</v>
      </c>
      <c r="L91">
        <f>AVERAGEIFS(예실[실적], 예실[계정코드], 예실[[#This Row],[계정코드]])</f>
        <v>508054000</v>
      </c>
      <c r="M91">
        <f>IF(ISNUMBER(예실[[#This Row],[실적]]), 예실[[#This Row],[실적]]/예실[[#This Row],[계정평균]], "")</f>
        <v>0.9779373846087227</v>
      </c>
      <c r="N91" t="str">
        <f>IF(예실[[#This Row],[평균대비배수]]="", "", IF(예실[[#This Row],[평균대비배수]]&gt;=튀는값배수기준, "원천확인", ""))</f>
        <v/>
      </c>
      <c r="O91" t="str">
        <f>예실[[#This Row],[계정코드]]&amp;"|"&amp;TEXT(예실[[#This Row],[월]], "yyyy-mm")</f>
        <v>5130|2025-06</v>
      </c>
      <c r="P91" s="28" t="str">
        <f>IFERROR(INDEX(보정[보정 값], MATCH(예실[[#This Row],[키]], 보정[키], 0)), "")</f>
        <v/>
      </c>
      <c r="Q91" s="28">
        <f>IF(예실[[#This Row],[보정값]]&lt;&gt;"", 예실[[#This Row],[보정값]], IF(예실[[#This Row],[실적]]="", "", 예실[[#This Row],[실적]]))</f>
        <v>496845000</v>
      </c>
      <c r="R91" t="str">
        <f>IF(예실[[#This Row],[분석실적]]="","MISSING", IF(NOT(ISNUMBER(예실[[#This Row],[분석실적]])),"INVALID", IF(예실[[#This Row],[예산]]=0,"NO_BUDGET","OK")))</f>
        <v>OK</v>
      </c>
      <c r="S91" s="5">
        <f>IF(예실[[#This Row],[데이터상태]]&lt;&gt;"OK", "", IF(예실[[#This Row],[계정유형]]="수익", 예실[[#This Row],[예산]]-예실[[#This Row],[분석실적]], 예실[[#This Row],[분석실적]]-예실[[#This Row],[예산]]))</f>
        <v>-3155000</v>
      </c>
      <c r="T91">
        <f>IF(예실[[#This Row],[데이터상태]]&lt;&gt;"OK", "", 예실[[#This Row],[불리금액]]/예실[[#This Row],[예산]])</f>
        <v>-6.3099999999999996E-3</v>
      </c>
      <c r="U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2" spans="1:21">
      <c r="A92" t="s">
        <v>45</v>
      </c>
      <c r="B92" t="s">
        <v>46</v>
      </c>
      <c r="C92" s="6">
        <v>45839</v>
      </c>
      <c r="D92">
        <v>2025</v>
      </c>
      <c r="E92">
        <v>7</v>
      </c>
      <c r="F92">
        <v>3</v>
      </c>
      <c r="G92" s="5">
        <v>500000000</v>
      </c>
      <c r="H92" s="5">
        <v>503636000</v>
      </c>
      <c r="I92" t="s">
        <v>40</v>
      </c>
      <c r="J92" t="s">
        <v>44</v>
      </c>
      <c r="K92">
        <f>COUNTIFS(예실[계정코드], 예실[[#This Row],[계정코드]], 예실[월], 예실[[#This Row],[월]])</f>
        <v>1</v>
      </c>
      <c r="L92">
        <f>AVERAGEIFS(예실[실적], 예실[계정코드], 예실[[#This Row],[계정코드]])</f>
        <v>508054000</v>
      </c>
      <c r="M92">
        <f>IF(ISNUMBER(예실[[#This Row],[실적]]), 예실[[#This Row],[실적]]/예실[[#This Row],[계정평균]], "")</f>
        <v>0.99130407397638831</v>
      </c>
      <c r="N92" t="str">
        <f>IF(예실[[#This Row],[평균대비배수]]="", "", IF(예실[[#This Row],[평균대비배수]]&gt;=튀는값배수기준, "원천확인", ""))</f>
        <v/>
      </c>
      <c r="O92" t="str">
        <f>예실[[#This Row],[계정코드]]&amp;"|"&amp;TEXT(예실[[#This Row],[월]], "yyyy-mm")</f>
        <v>5130|2025-07</v>
      </c>
      <c r="P92" s="28" t="str">
        <f>IFERROR(INDEX(보정[보정 값], MATCH(예실[[#This Row],[키]], 보정[키], 0)), "")</f>
        <v/>
      </c>
      <c r="Q92" s="28">
        <f>IF(예실[[#This Row],[보정값]]&lt;&gt;"", 예실[[#This Row],[보정값]], IF(예실[[#This Row],[실적]]="", "", 예실[[#This Row],[실적]]))</f>
        <v>503636000</v>
      </c>
      <c r="R92" t="str">
        <f>IF(예실[[#This Row],[분석실적]]="","MISSING", IF(NOT(ISNUMBER(예실[[#This Row],[분석실적]])),"INVALID", IF(예실[[#This Row],[예산]]=0,"NO_BUDGET","OK")))</f>
        <v>OK</v>
      </c>
      <c r="S92" s="5">
        <f>IF(예실[[#This Row],[데이터상태]]&lt;&gt;"OK", "", IF(예실[[#This Row],[계정유형]]="수익", 예실[[#This Row],[예산]]-예실[[#This Row],[분석실적]], 예실[[#This Row],[분석실적]]-예실[[#This Row],[예산]]))</f>
        <v>3636000</v>
      </c>
      <c r="T92">
        <f>IF(예실[[#This Row],[데이터상태]]&lt;&gt;"OK", "", 예실[[#This Row],[불리금액]]/예실[[#This Row],[예산]])</f>
        <v>7.2719999999999998E-3</v>
      </c>
      <c r="U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3" spans="1:21">
      <c r="A93" t="s">
        <v>45</v>
      </c>
      <c r="B93" t="s">
        <v>46</v>
      </c>
      <c r="C93" s="6">
        <v>45870</v>
      </c>
      <c r="D93">
        <v>2025</v>
      </c>
      <c r="E93">
        <v>8</v>
      </c>
      <c r="F93">
        <v>3</v>
      </c>
      <c r="G93" s="5">
        <v>500000000</v>
      </c>
      <c r="H93" s="5">
        <v>499746000</v>
      </c>
      <c r="I93" t="s">
        <v>40</v>
      </c>
      <c r="J93" t="s">
        <v>44</v>
      </c>
      <c r="K93">
        <f>COUNTIFS(예실[계정코드], 예실[[#This Row],[계정코드]], 예실[월], 예실[[#This Row],[월]])</f>
        <v>1</v>
      </c>
      <c r="L93">
        <f>AVERAGEIFS(예실[실적], 예실[계정코드], 예실[[#This Row],[계정코드]])</f>
        <v>508054000</v>
      </c>
      <c r="M93">
        <f>IF(ISNUMBER(예실[[#This Row],[실적]]), 예실[[#This Row],[실적]]/예실[[#This Row],[계정평균]], "")</f>
        <v>0.98364740755903901</v>
      </c>
      <c r="N93" t="str">
        <f>IF(예실[[#This Row],[평균대비배수]]="", "", IF(예실[[#This Row],[평균대비배수]]&gt;=튀는값배수기준, "원천확인", ""))</f>
        <v/>
      </c>
      <c r="O93" t="str">
        <f>예실[[#This Row],[계정코드]]&amp;"|"&amp;TEXT(예실[[#This Row],[월]], "yyyy-mm")</f>
        <v>5130|2025-08</v>
      </c>
      <c r="P93" s="28" t="str">
        <f>IFERROR(INDEX(보정[보정 값], MATCH(예실[[#This Row],[키]], 보정[키], 0)), "")</f>
        <v/>
      </c>
      <c r="Q93" s="28">
        <f>IF(예실[[#This Row],[보정값]]&lt;&gt;"", 예실[[#This Row],[보정값]], IF(예실[[#This Row],[실적]]="", "", 예실[[#This Row],[실적]]))</f>
        <v>499746000</v>
      </c>
      <c r="R93" t="str">
        <f>IF(예실[[#This Row],[분석실적]]="","MISSING", IF(NOT(ISNUMBER(예실[[#This Row],[분석실적]])),"INVALID", IF(예실[[#This Row],[예산]]=0,"NO_BUDGET","OK")))</f>
        <v>OK</v>
      </c>
      <c r="S93" s="5">
        <f>IF(예실[[#This Row],[데이터상태]]&lt;&gt;"OK", "", IF(예실[[#This Row],[계정유형]]="수익", 예실[[#This Row],[예산]]-예실[[#This Row],[분석실적]], 예실[[#This Row],[분석실적]]-예실[[#This Row],[예산]]))</f>
        <v>-254000</v>
      </c>
      <c r="T93">
        <f>IF(예실[[#This Row],[데이터상태]]&lt;&gt;"OK", "", 예실[[#This Row],[불리금액]]/예실[[#This Row],[예산]])</f>
        <v>-5.0799999999999999E-4</v>
      </c>
      <c r="U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4" spans="1:21">
      <c r="A94" t="s">
        <v>45</v>
      </c>
      <c r="B94" t="s">
        <v>46</v>
      </c>
      <c r="C94" s="6">
        <v>45901</v>
      </c>
      <c r="D94">
        <v>2025</v>
      </c>
      <c r="E94">
        <v>9</v>
      </c>
      <c r="F94">
        <v>3</v>
      </c>
      <c r="G94" s="5">
        <v>500000000</v>
      </c>
      <c r="H94" s="5">
        <v>495760000</v>
      </c>
      <c r="I94" t="s">
        <v>40</v>
      </c>
      <c r="J94" t="s">
        <v>44</v>
      </c>
      <c r="K94">
        <f>COUNTIFS(예실[계정코드], 예실[[#This Row],[계정코드]], 예실[월], 예실[[#This Row],[월]])</f>
        <v>1</v>
      </c>
      <c r="L94">
        <f>AVERAGEIFS(예실[실적], 예실[계정코드], 예실[[#This Row],[계정코드]])</f>
        <v>508054000</v>
      </c>
      <c r="M94">
        <f>IF(ISNUMBER(예실[[#This Row],[실적]]), 예실[[#This Row],[실적]]/예실[[#This Row],[계정평균]], "")</f>
        <v>0.97580178484964197</v>
      </c>
      <c r="N94" t="str">
        <f>IF(예실[[#This Row],[평균대비배수]]="", "", IF(예실[[#This Row],[평균대비배수]]&gt;=튀는값배수기준, "원천확인", ""))</f>
        <v/>
      </c>
      <c r="O94" t="str">
        <f>예실[[#This Row],[계정코드]]&amp;"|"&amp;TEXT(예실[[#This Row],[월]], "yyyy-mm")</f>
        <v>5130|2025-09</v>
      </c>
      <c r="P94" s="28" t="str">
        <f>IFERROR(INDEX(보정[보정 값], MATCH(예실[[#This Row],[키]], 보정[키], 0)), "")</f>
        <v/>
      </c>
      <c r="Q94" s="28">
        <f>IF(예실[[#This Row],[보정값]]&lt;&gt;"", 예실[[#This Row],[보정값]], IF(예실[[#This Row],[실적]]="", "", 예실[[#This Row],[실적]]))</f>
        <v>495760000</v>
      </c>
      <c r="R94" t="str">
        <f>IF(예실[[#This Row],[분석실적]]="","MISSING", IF(NOT(ISNUMBER(예실[[#This Row],[분석실적]])),"INVALID", IF(예실[[#This Row],[예산]]=0,"NO_BUDGET","OK")))</f>
        <v>OK</v>
      </c>
      <c r="S94" s="5">
        <f>IF(예실[[#This Row],[데이터상태]]&lt;&gt;"OK", "", IF(예실[[#This Row],[계정유형]]="수익", 예실[[#This Row],[예산]]-예실[[#This Row],[분석실적]], 예실[[#This Row],[분석실적]]-예실[[#This Row],[예산]]))</f>
        <v>-4240000</v>
      </c>
      <c r="T94">
        <f>IF(예실[[#This Row],[데이터상태]]&lt;&gt;"OK", "", 예실[[#This Row],[불리금액]]/예실[[#This Row],[예산]])</f>
        <v>-8.4799999999999997E-3</v>
      </c>
      <c r="U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5" spans="1:21">
      <c r="A95" t="s">
        <v>45</v>
      </c>
      <c r="B95" t="s">
        <v>46</v>
      </c>
      <c r="C95" s="6">
        <v>45931</v>
      </c>
      <c r="D95">
        <v>2025</v>
      </c>
      <c r="E95">
        <v>10</v>
      </c>
      <c r="F95">
        <v>4</v>
      </c>
      <c r="G95" s="5">
        <v>500000000</v>
      </c>
      <c r="H95" s="5">
        <v>500952000</v>
      </c>
      <c r="I95" t="s">
        <v>40</v>
      </c>
      <c r="J95" t="s">
        <v>44</v>
      </c>
      <c r="K95">
        <f>COUNTIFS(예실[계정코드], 예실[[#This Row],[계정코드]], 예실[월], 예실[[#This Row],[월]])</f>
        <v>1</v>
      </c>
      <c r="L95">
        <f>AVERAGEIFS(예실[실적], 예실[계정코드], 예실[[#This Row],[계정코드]])</f>
        <v>508054000</v>
      </c>
      <c r="M95">
        <f>IF(ISNUMBER(예실[[#This Row],[실적]]), 예실[[#This Row],[실적]]/예실[[#This Row],[계정평균]], "")</f>
        <v>0.98602117097788822</v>
      </c>
      <c r="N95" t="str">
        <f>IF(예실[[#This Row],[평균대비배수]]="", "", IF(예실[[#This Row],[평균대비배수]]&gt;=튀는값배수기준, "원천확인", ""))</f>
        <v/>
      </c>
      <c r="O95" t="str">
        <f>예실[[#This Row],[계정코드]]&amp;"|"&amp;TEXT(예실[[#This Row],[월]], "yyyy-mm")</f>
        <v>5130|2025-10</v>
      </c>
      <c r="P95" s="28" t="str">
        <f>IFERROR(INDEX(보정[보정 값], MATCH(예실[[#This Row],[키]], 보정[키], 0)), "")</f>
        <v/>
      </c>
      <c r="Q95" s="28">
        <f>IF(예실[[#This Row],[보정값]]&lt;&gt;"", 예실[[#This Row],[보정값]], IF(예실[[#This Row],[실적]]="", "", 예실[[#This Row],[실적]]))</f>
        <v>500952000</v>
      </c>
      <c r="R95" t="str">
        <f>IF(예실[[#This Row],[분석실적]]="","MISSING", IF(NOT(ISNUMBER(예실[[#This Row],[분석실적]])),"INVALID", IF(예실[[#This Row],[예산]]=0,"NO_BUDGET","OK")))</f>
        <v>OK</v>
      </c>
      <c r="S95" s="5">
        <f>IF(예실[[#This Row],[데이터상태]]&lt;&gt;"OK", "", IF(예실[[#This Row],[계정유형]]="수익", 예실[[#This Row],[예산]]-예실[[#This Row],[분석실적]], 예실[[#This Row],[분석실적]]-예실[[#This Row],[예산]]))</f>
        <v>952000</v>
      </c>
      <c r="T95">
        <f>IF(예실[[#This Row],[데이터상태]]&lt;&gt;"OK", "", 예실[[#This Row],[불리금액]]/예실[[#This Row],[예산]])</f>
        <v>1.9040000000000001E-3</v>
      </c>
      <c r="U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6" spans="1:21">
      <c r="A96" t="s">
        <v>45</v>
      </c>
      <c r="B96" t="s">
        <v>46</v>
      </c>
      <c r="C96" s="6">
        <v>45962</v>
      </c>
      <c r="D96">
        <v>2025</v>
      </c>
      <c r="E96">
        <v>11</v>
      </c>
      <c r="F96">
        <v>4</v>
      </c>
      <c r="G96" s="5">
        <v>500000000</v>
      </c>
      <c r="H96" s="5">
        <v>502160000</v>
      </c>
      <c r="I96" t="s">
        <v>40</v>
      </c>
      <c r="J96" t="s">
        <v>44</v>
      </c>
      <c r="K96">
        <f>COUNTIFS(예실[계정코드], 예실[[#This Row],[계정코드]], 예실[월], 예실[[#This Row],[월]])</f>
        <v>1</v>
      </c>
      <c r="L96">
        <f>AVERAGEIFS(예실[실적], 예실[계정코드], 예실[[#This Row],[계정코드]])</f>
        <v>508054000</v>
      </c>
      <c r="M96">
        <f>IF(ISNUMBER(예실[[#This Row],[실적]]), 예실[[#This Row],[실적]]/예실[[#This Row],[계정평균]], "")</f>
        <v>0.98839887098615498</v>
      </c>
      <c r="N96" t="str">
        <f>IF(예실[[#This Row],[평균대비배수]]="", "", IF(예실[[#This Row],[평균대비배수]]&gt;=튀는값배수기준, "원천확인", ""))</f>
        <v/>
      </c>
      <c r="O96" t="str">
        <f>예실[[#This Row],[계정코드]]&amp;"|"&amp;TEXT(예실[[#This Row],[월]], "yyyy-mm")</f>
        <v>5130|2025-11</v>
      </c>
      <c r="P96" s="28" t="str">
        <f>IFERROR(INDEX(보정[보정 값], MATCH(예실[[#This Row],[키]], 보정[키], 0)), "")</f>
        <v/>
      </c>
      <c r="Q96" s="28">
        <f>IF(예실[[#This Row],[보정값]]&lt;&gt;"", 예실[[#This Row],[보정값]], IF(예실[[#This Row],[실적]]="", "", 예실[[#This Row],[실적]]))</f>
        <v>502160000</v>
      </c>
      <c r="R96" t="str">
        <f>IF(예실[[#This Row],[분석실적]]="","MISSING", IF(NOT(ISNUMBER(예실[[#This Row],[분석실적]])),"INVALID", IF(예실[[#This Row],[예산]]=0,"NO_BUDGET","OK")))</f>
        <v>OK</v>
      </c>
      <c r="S96" s="5">
        <f>IF(예실[[#This Row],[데이터상태]]&lt;&gt;"OK", "", IF(예실[[#This Row],[계정유형]]="수익", 예실[[#This Row],[예산]]-예실[[#This Row],[분석실적]], 예실[[#This Row],[분석실적]]-예실[[#This Row],[예산]]))</f>
        <v>2160000</v>
      </c>
      <c r="T96">
        <f>IF(예실[[#This Row],[데이터상태]]&lt;&gt;"OK", "", 예실[[#This Row],[불리금액]]/예실[[#This Row],[예산]])</f>
        <v>4.3200000000000001E-3</v>
      </c>
      <c r="U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7" spans="1:21">
      <c r="A97" t="s">
        <v>45</v>
      </c>
      <c r="B97" t="s">
        <v>46</v>
      </c>
      <c r="C97" s="6">
        <v>45992</v>
      </c>
      <c r="D97">
        <v>2025</v>
      </c>
      <c r="E97">
        <v>12</v>
      </c>
      <c r="F97">
        <v>4</v>
      </c>
      <c r="G97" s="5">
        <v>500000000</v>
      </c>
      <c r="H97" s="5">
        <v>494938000</v>
      </c>
      <c r="I97" t="s">
        <v>40</v>
      </c>
      <c r="J97" t="s">
        <v>44</v>
      </c>
      <c r="K97">
        <f>COUNTIFS(예실[계정코드], 예실[[#This Row],[계정코드]], 예실[월], 예실[[#This Row],[월]])</f>
        <v>1</v>
      </c>
      <c r="L97">
        <f>AVERAGEIFS(예실[실적], 예실[계정코드], 예실[[#This Row],[계정코드]])</f>
        <v>508054000</v>
      </c>
      <c r="M97">
        <f>IF(ISNUMBER(예실[[#This Row],[실적]]), 예실[[#This Row],[실적]]/예실[[#This Row],[계정평균]], "")</f>
        <v>0.9741838465989836</v>
      </c>
      <c r="N97" t="str">
        <f>IF(예실[[#This Row],[평균대비배수]]="", "", IF(예실[[#This Row],[평균대비배수]]&gt;=튀는값배수기준, "원천확인", ""))</f>
        <v/>
      </c>
      <c r="O97" t="str">
        <f>예실[[#This Row],[계정코드]]&amp;"|"&amp;TEXT(예실[[#This Row],[월]], "yyyy-mm")</f>
        <v>5130|2025-12</v>
      </c>
      <c r="P97" s="28" t="str">
        <f>IFERROR(INDEX(보정[보정 값], MATCH(예실[[#This Row],[키]], 보정[키], 0)), "")</f>
        <v/>
      </c>
      <c r="Q97" s="28">
        <f>IF(예실[[#This Row],[보정값]]&lt;&gt;"", 예실[[#This Row],[보정값]], IF(예실[[#This Row],[실적]]="", "", 예실[[#This Row],[실적]]))</f>
        <v>494938000</v>
      </c>
      <c r="R97" t="str">
        <f>IF(예실[[#This Row],[분석실적]]="","MISSING", IF(NOT(ISNUMBER(예실[[#This Row],[분석실적]])),"INVALID", IF(예실[[#This Row],[예산]]=0,"NO_BUDGET","OK")))</f>
        <v>OK</v>
      </c>
      <c r="S97" s="5">
        <f>IF(예실[[#This Row],[데이터상태]]&lt;&gt;"OK", "", IF(예실[[#This Row],[계정유형]]="수익", 예실[[#This Row],[예산]]-예실[[#This Row],[분석실적]], 예실[[#This Row],[분석실적]]-예실[[#This Row],[예산]]))</f>
        <v>-5062000</v>
      </c>
      <c r="T97">
        <f>IF(예실[[#This Row],[데이터상태]]&lt;&gt;"OK", "", 예실[[#This Row],[불리금액]]/예실[[#This Row],[예산]])</f>
        <v>-1.0123999999999999E-2</v>
      </c>
      <c r="U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8" spans="1:21">
      <c r="A98" t="s">
        <v>45</v>
      </c>
      <c r="B98" t="s">
        <v>46</v>
      </c>
      <c r="C98" s="6">
        <v>46023</v>
      </c>
      <c r="D98">
        <v>2026</v>
      </c>
      <c r="E98">
        <v>1</v>
      </c>
      <c r="F98">
        <v>1</v>
      </c>
      <c r="G98" s="5">
        <v>520000000</v>
      </c>
      <c r="H98" s="5">
        <v>523259000</v>
      </c>
      <c r="I98" t="s">
        <v>40</v>
      </c>
      <c r="J98" t="s">
        <v>44</v>
      </c>
      <c r="K98">
        <f>COUNTIFS(예실[계정코드], 예실[[#This Row],[계정코드]], 예실[월], 예실[[#This Row],[월]])</f>
        <v>1</v>
      </c>
      <c r="L98">
        <f>AVERAGEIFS(예실[실적], 예실[계정코드], 예실[[#This Row],[계정코드]])</f>
        <v>508054000</v>
      </c>
      <c r="M98">
        <f>IF(ISNUMBER(예실[[#This Row],[실적]]), 예실[[#This Row],[실적]]/예실[[#This Row],[계정평균]], "")</f>
        <v>1.0299279210477625</v>
      </c>
      <c r="N98" t="str">
        <f>IF(예실[[#This Row],[평균대비배수]]="", "", IF(예실[[#This Row],[평균대비배수]]&gt;=튀는값배수기준, "원천확인", ""))</f>
        <v/>
      </c>
      <c r="O98" t="str">
        <f>예실[[#This Row],[계정코드]]&amp;"|"&amp;TEXT(예실[[#This Row],[월]], "yyyy-mm")</f>
        <v>5130|2026-01</v>
      </c>
      <c r="P98" s="28" t="str">
        <f>IFERROR(INDEX(보정[보정 값], MATCH(예실[[#This Row],[키]], 보정[키], 0)), "")</f>
        <v/>
      </c>
      <c r="Q98" s="28">
        <f>IF(예실[[#This Row],[보정값]]&lt;&gt;"", 예실[[#This Row],[보정값]], IF(예실[[#This Row],[실적]]="", "", 예실[[#This Row],[실적]]))</f>
        <v>523259000</v>
      </c>
      <c r="R98" t="str">
        <f>IF(예실[[#This Row],[분석실적]]="","MISSING", IF(NOT(ISNUMBER(예실[[#This Row],[분석실적]])),"INVALID", IF(예실[[#This Row],[예산]]=0,"NO_BUDGET","OK")))</f>
        <v>OK</v>
      </c>
      <c r="S98" s="5">
        <f>IF(예실[[#This Row],[데이터상태]]&lt;&gt;"OK", "", IF(예실[[#This Row],[계정유형]]="수익", 예실[[#This Row],[예산]]-예실[[#This Row],[분석실적]], 예실[[#This Row],[분석실적]]-예실[[#This Row],[예산]]))</f>
        <v>3259000</v>
      </c>
      <c r="T98">
        <f>IF(예실[[#This Row],[데이터상태]]&lt;&gt;"OK", "", 예실[[#This Row],[불리금액]]/예실[[#This Row],[예산]])</f>
        <v>6.2673076923076927E-3</v>
      </c>
      <c r="U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99" spans="1:21">
      <c r="A99" t="s">
        <v>45</v>
      </c>
      <c r="B99" t="s">
        <v>46</v>
      </c>
      <c r="C99" s="6">
        <v>46054</v>
      </c>
      <c r="D99">
        <v>2026</v>
      </c>
      <c r="E99">
        <v>2</v>
      </c>
      <c r="F99">
        <v>1</v>
      </c>
      <c r="G99" s="5">
        <v>520000000</v>
      </c>
      <c r="H99" s="5">
        <v>524930000</v>
      </c>
      <c r="I99" t="s">
        <v>40</v>
      </c>
      <c r="J99" t="s">
        <v>44</v>
      </c>
      <c r="K99">
        <f>COUNTIFS(예실[계정코드], 예실[[#This Row],[계정코드]], 예실[월], 예실[[#This Row],[월]])</f>
        <v>1</v>
      </c>
      <c r="L99">
        <f>AVERAGEIFS(예실[실적], 예실[계정코드], 예실[[#This Row],[계정코드]])</f>
        <v>508054000</v>
      </c>
      <c r="M99">
        <f>IF(ISNUMBER(예실[[#This Row],[실적]]), 예실[[#This Row],[실적]]/예실[[#This Row],[계정평균]], "")</f>
        <v>1.0332169415062178</v>
      </c>
      <c r="N99" t="str">
        <f>IF(예실[[#This Row],[평균대비배수]]="", "", IF(예실[[#This Row],[평균대비배수]]&gt;=튀는값배수기준, "원천확인", ""))</f>
        <v/>
      </c>
      <c r="O99" t="str">
        <f>예실[[#This Row],[계정코드]]&amp;"|"&amp;TEXT(예실[[#This Row],[월]], "yyyy-mm")</f>
        <v>5130|2026-02</v>
      </c>
      <c r="P99" s="28" t="str">
        <f>IFERROR(INDEX(보정[보정 값], MATCH(예실[[#This Row],[키]], 보정[키], 0)), "")</f>
        <v/>
      </c>
      <c r="Q99" s="28">
        <f>IF(예실[[#This Row],[보정값]]&lt;&gt;"", 예실[[#This Row],[보정값]], IF(예실[[#This Row],[실적]]="", "", 예실[[#This Row],[실적]]))</f>
        <v>524930000</v>
      </c>
      <c r="R99" t="str">
        <f>IF(예실[[#This Row],[분석실적]]="","MISSING", IF(NOT(ISNUMBER(예실[[#This Row],[분석실적]])),"INVALID", IF(예실[[#This Row],[예산]]=0,"NO_BUDGET","OK")))</f>
        <v>OK</v>
      </c>
      <c r="S99" s="5">
        <f>IF(예실[[#This Row],[데이터상태]]&lt;&gt;"OK", "", IF(예실[[#This Row],[계정유형]]="수익", 예실[[#This Row],[예산]]-예실[[#This Row],[분석실적]], 예실[[#This Row],[분석실적]]-예실[[#This Row],[예산]]))</f>
        <v>4930000</v>
      </c>
      <c r="T99">
        <f>IF(예실[[#This Row],[데이터상태]]&lt;&gt;"OK", "", 예실[[#This Row],[불리금액]]/예실[[#This Row],[예산]])</f>
        <v>9.4807692307692301E-3</v>
      </c>
      <c r="U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0" spans="1:21">
      <c r="A100" t="s">
        <v>45</v>
      </c>
      <c r="B100" t="s">
        <v>46</v>
      </c>
      <c r="C100" s="6">
        <v>46082</v>
      </c>
      <c r="D100">
        <v>2026</v>
      </c>
      <c r="E100">
        <v>3</v>
      </c>
      <c r="F100">
        <v>1</v>
      </c>
      <c r="G100" s="5">
        <v>520000000</v>
      </c>
      <c r="H100" s="5">
        <v>517136000</v>
      </c>
      <c r="I100" t="s">
        <v>40</v>
      </c>
      <c r="J100" t="s">
        <v>44</v>
      </c>
      <c r="K100">
        <f>COUNTIFS(예실[계정코드], 예실[[#This Row],[계정코드]], 예실[월], 예실[[#This Row],[월]])</f>
        <v>1</v>
      </c>
      <c r="L100">
        <f>AVERAGEIFS(예실[실적], 예실[계정코드], 예실[[#This Row],[계정코드]])</f>
        <v>508054000</v>
      </c>
      <c r="M100">
        <f>IF(ISNUMBER(예실[[#This Row],[실적]]), 예실[[#This Row],[실적]]/예실[[#This Row],[계정평균]], "")</f>
        <v>1.0178760525455957</v>
      </c>
      <c r="N100" t="str">
        <f>IF(예실[[#This Row],[평균대비배수]]="", "", IF(예실[[#This Row],[평균대비배수]]&gt;=튀는값배수기준, "원천확인", ""))</f>
        <v/>
      </c>
      <c r="O100" t="str">
        <f>예실[[#This Row],[계정코드]]&amp;"|"&amp;TEXT(예실[[#This Row],[월]], "yyyy-mm")</f>
        <v>5130|2026-03</v>
      </c>
      <c r="P100" s="28" t="str">
        <f>IFERROR(INDEX(보정[보정 값], MATCH(예실[[#This Row],[키]], 보정[키], 0)), "")</f>
        <v/>
      </c>
      <c r="Q100" s="28">
        <f>IF(예실[[#This Row],[보정값]]&lt;&gt;"", 예실[[#This Row],[보정값]], IF(예실[[#This Row],[실적]]="", "", 예실[[#This Row],[실적]]))</f>
        <v>517136000</v>
      </c>
      <c r="R100" t="str">
        <f>IF(예실[[#This Row],[분석실적]]="","MISSING", IF(NOT(ISNUMBER(예실[[#This Row],[분석실적]])),"INVALID", IF(예실[[#This Row],[예산]]=0,"NO_BUDGET","OK")))</f>
        <v>OK</v>
      </c>
      <c r="S100" s="5">
        <f>IF(예실[[#This Row],[데이터상태]]&lt;&gt;"OK", "", IF(예실[[#This Row],[계정유형]]="수익", 예실[[#This Row],[예산]]-예실[[#This Row],[분석실적]], 예실[[#This Row],[분석실적]]-예실[[#This Row],[예산]]))</f>
        <v>-2864000</v>
      </c>
      <c r="T100">
        <f>IF(예실[[#This Row],[데이터상태]]&lt;&gt;"OK", "", 예실[[#This Row],[불리금액]]/예실[[#This Row],[예산]])</f>
        <v>-5.5076923076923081E-3</v>
      </c>
      <c r="U1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1" spans="1:21">
      <c r="A101" t="s">
        <v>45</v>
      </c>
      <c r="B101" t="s">
        <v>46</v>
      </c>
      <c r="C101" s="6">
        <v>46113</v>
      </c>
      <c r="D101">
        <v>2026</v>
      </c>
      <c r="E101">
        <v>4</v>
      </c>
      <c r="F101">
        <v>2</v>
      </c>
      <c r="G101" s="5">
        <v>520000000</v>
      </c>
      <c r="H101" s="5">
        <v>513057000</v>
      </c>
      <c r="I101" t="s">
        <v>40</v>
      </c>
      <c r="J101" t="s">
        <v>44</v>
      </c>
      <c r="K101">
        <f>COUNTIFS(예실[계정코드], 예실[[#This Row],[계정코드]], 예실[월], 예실[[#This Row],[월]])</f>
        <v>1</v>
      </c>
      <c r="L101">
        <f>AVERAGEIFS(예실[실적], 예실[계정코드], 예실[[#This Row],[계정코드]])</f>
        <v>508054000</v>
      </c>
      <c r="M101">
        <f>IF(ISNUMBER(예실[[#This Row],[실적]]), 예실[[#This Row],[실적]]/예실[[#This Row],[계정평균]], "")</f>
        <v>1.0098473784282773</v>
      </c>
      <c r="N101" t="str">
        <f>IF(예실[[#This Row],[평균대비배수]]="", "", IF(예실[[#This Row],[평균대비배수]]&gt;=튀는값배수기준, "원천확인", ""))</f>
        <v/>
      </c>
      <c r="O101" t="str">
        <f>예실[[#This Row],[계정코드]]&amp;"|"&amp;TEXT(예실[[#This Row],[월]], "yyyy-mm")</f>
        <v>5130|2026-04</v>
      </c>
      <c r="P101" s="28" t="str">
        <f>IFERROR(INDEX(보정[보정 값], MATCH(예실[[#This Row],[키]], 보정[키], 0)), "")</f>
        <v/>
      </c>
      <c r="Q101" s="28">
        <f>IF(예실[[#This Row],[보정값]]&lt;&gt;"", 예실[[#This Row],[보정값]], IF(예실[[#This Row],[실적]]="", "", 예실[[#This Row],[실적]]))</f>
        <v>513057000</v>
      </c>
      <c r="R101" t="str">
        <f>IF(예실[[#This Row],[분석실적]]="","MISSING", IF(NOT(ISNUMBER(예실[[#This Row],[분석실적]])),"INVALID", IF(예실[[#This Row],[예산]]=0,"NO_BUDGET","OK")))</f>
        <v>OK</v>
      </c>
      <c r="S101" s="5">
        <f>IF(예실[[#This Row],[데이터상태]]&lt;&gt;"OK", "", IF(예실[[#This Row],[계정유형]]="수익", 예실[[#This Row],[예산]]-예실[[#This Row],[분석실적]], 예실[[#This Row],[분석실적]]-예실[[#This Row],[예산]]))</f>
        <v>-6943000</v>
      </c>
      <c r="T101">
        <f>IF(예실[[#This Row],[데이터상태]]&lt;&gt;"OK", "", 예실[[#This Row],[불리금액]]/예실[[#This Row],[예산]])</f>
        <v>-1.3351923076923077E-2</v>
      </c>
      <c r="U1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2" spans="1:21">
      <c r="A102" t="s">
        <v>45</v>
      </c>
      <c r="B102" t="s">
        <v>46</v>
      </c>
      <c r="C102" s="6">
        <v>46143</v>
      </c>
      <c r="D102">
        <v>2026</v>
      </c>
      <c r="E102">
        <v>5</v>
      </c>
      <c r="F102">
        <v>2</v>
      </c>
      <c r="G102" s="5">
        <v>520000000</v>
      </c>
      <c r="H102" s="5">
        <v>513544000</v>
      </c>
      <c r="I102" t="s">
        <v>40</v>
      </c>
      <c r="J102" t="s">
        <v>44</v>
      </c>
      <c r="K102">
        <f>COUNTIFS(예실[계정코드], 예실[[#This Row],[계정코드]], 예실[월], 예실[[#This Row],[월]])</f>
        <v>1</v>
      </c>
      <c r="L102">
        <f>AVERAGEIFS(예실[실적], 예실[계정코드], 예실[[#This Row],[계정코드]])</f>
        <v>508054000</v>
      </c>
      <c r="M102">
        <f>IF(ISNUMBER(예실[[#This Row],[실적]]), 예실[[#This Row],[실적]]/예실[[#This Row],[계정평균]], "")</f>
        <v>1.0108059379514776</v>
      </c>
      <c r="N102" t="str">
        <f>IF(예실[[#This Row],[평균대비배수]]="", "", IF(예실[[#This Row],[평균대비배수]]&gt;=튀는값배수기준, "원천확인", ""))</f>
        <v/>
      </c>
      <c r="O102" t="str">
        <f>예실[[#This Row],[계정코드]]&amp;"|"&amp;TEXT(예실[[#This Row],[월]], "yyyy-mm")</f>
        <v>5130|2026-05</v>
      </c>
      <c r="P102" s="28" t="str">
        <f>IFERROR(INDEX(보정[보정 값], MATCH(예실[[#This Row],[키]], 보정[키], 0)), "")</f>
        <v/>
      </c>
      <c r="Q102" s="28">
        <f>IF(예실[[#This Row],[보정값]]&lt;&gt;"", 예실[[#This Row],[보정값]], IF(예실[[#This Row],[실적]]="", "", 예실[[#This Row],[실적]]))</f>
        <v>513544000</v>
      </c>
      <c r="R102" t="str">
        <f>IF(예실[[#This Row],[분석실적]]="","MISSING", IF(NOT(ISNUMBER(예실[[#This Row],[분석실적]])),"INVALID", IF(예실[[#This Row],[예산]]=0,"NO_BUDGET","OK")))</f>
        <v>OK</v>
      </c>
      <c r="S102" s="5">
        <f>IF(예실[[#This Row],[데이터상태]]&lt;&gt;"OK", "", IF(예실[[#This Row],[계정유형]]="수익", 예실[[#This Row],[예산]]-예실[[#This Row],[분석실적]], 예실[[#This Row],[분석실적]]-예실[[#This Row],[예산]]))</f>
        <v>-6456000</v>
      </c>
      <c r="T102">
        <f>IF(예실[[#This Row],[데이터상태]]&lt;&gt;"OK", "", 예실[[#This Row],[불리금액]]/예실[[#This Row],[예산]])</f>
        <v>-1.2415384615384615E-2</v>
      </c>
      <c r="U1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3" spans="1:21">
      <c r="A103" t="s">
        <v>45</v>
      </c>
      <c r="B103" t="s">
        <v>46</v>
      </c>
      <c r="C103" s="6">
        <v>46174</v>
      </c>
      <c r="D103">
        <v>2026</v>
      </c>
      <c r="E103">
        <v>6</v>
      </c>
      <c r="F103">
        <v>2</v>
      </c>
      <c r="G103" s="5">
        <v>520000000</v>
      </c>
      <c r="H103" s="5">
        <v>523525000</v>
      </c>
      <c r="I103" t="s">
        <v>40</v>
      </c>
      <c r="J103" t="s">
        <v>44</v>
      </c>
      <c r="K103">
        <f>COUNTIFS(예실[계정코드], 예실[[#This Row],[계정코드]], 예실[월], 예실[[#This Row],[월]])</f>
        <v>1</v>
      </c>
      <c r="L103">
        <f>AVERAGEIFS(예실[실적], 예실[계정코드], 예실[[#This Row],[계정코드]])</f>
        <v>508054000</v>
      </c>
      <c r="M103">
        <f>IF(ISNUMBER(예실[[#This Row],[실적]]), 예실[[#This Row],[실적]]/예실[[#This Row],[계정평균]], "")</f>
        <v>1.0304514874403115</v>
      </c>
      <c r="N103" t="str">
        <f>IF(예실[[#This Row],[평균대비배수]]="", "", IF(예실[[#This Row],[평균대비배수]]&gt;=튀는값배수기준, "원천확인", ""))</f>
        <v/>
      </c>
      <c r="O103" t="str">
        <f>예실[[#This Row],[계정코드]]&amp;"|"&amp;TEXT(예실[[#This Row],[월]], "yyyy-mm")</f>
        <v>5130|2026-06</v>
      </c>
      <c r="P103" s="28" t="str">
        <f>IFERROR(INDEX(보정[보정 값], MATCH(예실[[#This Row],[키]], 보정[키], 0)), "")</f>
        <v/>
      </c>
      <c r="Q103" s="28">
        <f>IF(예실[[#This Row],[보정값]]&lt;&gt;"", 예실[[#This Row],[보정값]], IF(예실[[#This Row],[실적]]="", "", 예실[[#This Row],[실적]]))</f>
        <v>523525000</v>
      </c>
      <c r="R103" t="str">
        <f>IF(예실[[#This Row],[분석실적]]="","MISSING", IF(NOT(ISNUMBER(예실[[#This Row],[분석실적]])),"INVALID", IF(예실[[#This Row],[예산]]=0,"NO_BUDGET","OK")))</f>
        <v>OK</v>
      </c>
      <c r="S103" s="5">
        <f>IF(예실[[#This Row],[데이터상태]]&lt;&gt;"OK", "", IF(예실[[#This Row],[계정유형]]="수익", 예실[[#This Row],[예산]]-예실[[#This Row],[분석실적]], 예실[[#This Row],[분석실적]]-예실[[#This Row],[예산]]))</f>
        <v>3525000</v>
      </c>
      <c r="T103">
        <f>IF(예실[[#This Row],[데이터상태]]&lt;&gt;"OK", "", 예실[[#This Row],[불리금액]]/예실[[#This Row],[예산]])</f>
        <v>6.7788461538461535E-3</v>
      </c>
      <c r="U1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4" spans="1:21">
      <c r="A104" t="s">
        <v>45</v>
      </c>
      <c r="B104" t="s">
        <v>46</v>
      </c>
      <c r="C104" s="6">
        <v>46204</v>
      </c>
      <c r="D104">
        <v>2026</v>
      </c>
      <c r="E104">
        <v>7</v>
      </c>
      <c r="F104">
        <v>3</v>
      </c>
      <c r="G104" s="5">
        <v>520000000</v>
      </c>
      <c r="H104" s="5">
        <v>519337000</v>
      </c>
      <c r="I104" t="s">
        <v>40</v>
      </c>
      <c r="J104" t="s">
        <v>44</v>
      </c>
      <c r="K104">
        <f>COUNTIFS(예실[계정코드], 예실[[#This Row],[계정코드]], 예실[월], 예실[[#This Row],[월]])</f>
        <v>1</v>
      </c>
      <c r="L104">
        <f>AVERAGEIFS(예실[실적], 예실[계정코드], 예실[[#This Row],[계정코드]])</f>
        <v>508054000</v>
      </c>
      <c r="M104">
        <f>IF(ISNUMBER(예실[[#This Row],[실적]]), 예실[[#This Row],[실적]]/예실[[#This Row],[계정평균]], "")</f>
        <v>1.0222082691997307</v>
      </c>
      <c r="N104" t="str">
        <f>IF(예실[[#This Row],[평균대비배수]]="", "", IF(예실[[#This Row],[평균대비배수]]&gt;=튀는값배수기준, "원천확인", ""))</f>
        <v/>
      </c>
      <c r="O104" t="str">
        <f>예실[[#This Row],[계정코드]]&amp;"|"&amp;TEXT(예실[[#This Row],[월]], "yyyy-mm")</f>
        <v>5130|2026-07</v>
      </c>
      <c r="P104" s="28" t="str">
        <f>IFERROR(INDEX(보정[보정 값], MATCH(예실[[#This Row],[키]], 보정[키], 0)), "")</f>
        <v/>
      </c>
      <c r="Q104" s="28">
        <f>IF(예실[[#This Row],[보정값]]&lt;&gt;"", 예실[[#This Row],[보정값]], IF(예실[[#This Row],[실적]]="", "", 예실[[#This Row],[실적]]))</f>
        <v>519337000</v>
      </c>
      <c r="R104" t="str">
        <f>IF(예실[[#This Row],[분석실적]]="","MISSING", IF(NOT(ISNUMBER(예실[[#This Row],[분석실적]])),"INVALID", IF(예실[[#This Row],[예산]]=0,"NO_BUDGET","OK")))</f>
        <v>OK</v>
      </c>
      <c r="S104" s="5">
        <f>IF(예실[[#This Row],[데이터상태]]&lt;&gt;"OK", "", IF(예실[[#This Row],[계정유형]]="수익", 예실[[#This Row],[예산]]-예실[[#This Row],[분석실적]], 예실[[#This Row],[분석실적]]-예실[[#This Row],[예산]]))</f>
        <v>-663000</v>
      </c>
      <c r="T104">
        <f>IF(예실[[#This Row],[데이터상태]]&lt;&gt;"OK", "", 예실[[#This Row],[불리금액]]/예실[[#This Row],[예산]])</f>
        <v>-1.2750000000000001E-3</v>
      </c>
      <c r="U1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5" spans="1:21">
      <c r="A105" t="s">
        <v>45</v>
      </c>
      <c r="B105" t="s">
        <v>46</v>
      </c>
      <c r="C105" s="6">
        <v>46235</v>
      </c>
      <c r="D105">
        <v>2026</v>
      </c>
      <c r="E105">
        <v>8</v>
      </c>
      <c r="F105">
        <v>3</v>
      </c>
      <c r="G105" s="5">
        <v>520000000</v>
      </c>
      <c r="H105" s="5">
        <v>515757000</v>
      </c>
      <c r="I105" t="s">
        <v>40</v>
      </c>
      <c r="J105" t="s">
        <v>44</v>
      </c>
      <c r="K105">
        <f>COUNTIFS(예실[계정코드], 예실[[#This Row],[계정코드]], 예실[월], 예실[[#This Row],[월]])</f>
        <v>1</v>
      </c>
      <c r="L105">
        <f>AVERAGEIFS(예실[실적], 예실[계정코드], 예실[[#This Row],[계정코드]])</f>
        <v>508054000</v>
      </c>
      <c r="M105">
        <f>IF(ISNUMBER(예실[[#This Row],[실적]]), 예실[[#This Row],[실적]]/예실[[#This Row],[계정평균]], "")</f>
        <v>1.0151617741421188</v>
      </c>
      <c r="N105" t="str">
        <f>IF(예실[[#This Row],[평균대비배수]]="", "", IF(예실[[#This Row],[평균대비배수]]&gt;=튀는값배수기준, "원천확인", ""))</f>
        <v/>
      </c>
      <c r="O105" t="str">
        <f>예실[[#This Row],[계정코드]]&amp;"|"&amp;TEXT(예실[[#This Row],[월]], "yyyy-mm")</f>
        <v>5130|2026-08</v>
      </c>
      <c r="P105" s="28" t="str">
        <f>IFERROR(INDEX(보정[보정 값], MATCH(예실[[#This Row],[키]], 보정[키], 0)), "")</f>
        <v/>
      </c>
      <c r="Q105" s="28">
        <f>IF(예실[[#This Row],[보정값]]&lt;&gt;"", 예실[[#This Row],[보정값]], IF(예실[[#This Row],[실적]]="", "", 예실[[#This Row],[실적]]))</f>
        <v>515757000</v>
      </c>
      <c r="R105" t="str">
        <f>IF(예실[[#This Row],[분석실적]]="","MISSING", IF(NOT(ISNUMBER(예실[[#This Row],[분석실적]])),"INVALID", IF(예실[[#This Row],[예산]]=0,"NO_BUDGET","OK")))</f>
        <v>OK</v>
      </c>
      <c r="S105" s="5">
        <f>IF(예실[[#This Row],[데이터상태]]&lt;&gt;"OK", "", IF(예실[[#This Row],[계정유형]]="수익", 예실[[#This Row],[예산]]-예실[[#This Row],[분석실적]], 예실[[#This Row],[분석실적]]-예실[[#This Row],[예산]]))</f>
        <v>-4243000</v>
      </c>
      <c r="T105">
        <f>IF(예실[[#This Row],[데이터상태]]&lt;&gt;"OK", "", 예실[[#This Row],[불리금액]]/예실[[#This Row],[예산]])</f>
        <v>-8.159615384615385E-3</v>
      </c>
      <c r="U1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6" spans="1:21">
      <c r="A106" t="s">
        <v>53</v>
      </c>
      <c r="B106" t="s">
        <v>54</v>
      </c>
      <c r="C106" s="6">
        <v>46266</v>
      </c>
      <c r="D106">
        <v>2026</v>
      </c>
      <c r="E106">
        <v>9</v>
      </c>
      <c r="F106">
        <v>3</v>
      </c>
      <c r="G106" s="5">
        <v>62000000</v>
      </c>
      <c r="H106" s="5">
        <v>105567000</v>
      </c>
      <c r="I106" t="s">
        <v>51</v>
      </c>
      <c r="J106" t="s">
        <v>52</v>
      </c>
      <c r="K106">
        <f>COUNTIFS(예실[계정코드], 예실[[#This Row],[계정코드]], 예실[월], 예실[[#This Row],[월]])</f>
        <v>1</v>
      </c>
      <c r="L106">
        <f>AVERAGEIFS(예실[실적], 예실[계정코드], 예실[[#This Row],[계정코드]])</f>
        <v>59507238.095238097</v>
      </c>
      <c r="M106">
        <f>IF(ISNUMBER(예실[[#This Row],[실적]]), 예실[[#This Row],[실적]]/예실[[#This Row],[계정평균]], "")</f>
        <v>1.7740194870251877</v>
      </c>
      <c r="N106" t="str">
        <f>IF(예실[[#This Row],[평균대비배수]]="", "", IF(예실[[#This Row],[평균대비배수]]&gt;=튀는값배수기준, "원천확인", ""))</f>
        <v/>
      </c>
      <c r="O106" t="str">
        <f>예실[[#This Row],[계정코드]]&amp;"|"&amp;TEXT(예실[[#This Row],[월]], "yyyy-mm")</f>
        <v>6120|2026-09</v>
      </c>
      <c r="P106" s="28" t="str">
        <f>IFERROR(INDEX(보정[보정 값], MATCH(예실[[#This Row],[키]], 보정[키], 0)), "")</f>
        <v/>
      </c>
      <c r="Q106" s="28">
        <f>IF(예실[[#This Row],[보정값]]&lt;&gt;"", 예실[[#This Row],[보정값]], IF(예실[[#This Row],[실적]]="", "", 예실[[#This Row],[실적]]))</f>
        <v>105567000</v>
      </c>
      <c r="R106" t="str">
        <f>IF(예실[[#This Row],[분석실적]]="","MISSING", IF(NOT(ISNUMBER(예실[[#This Row],[분석실적]])),"INVALID", IF(예실[[#This Row],[예산]]=0,"NO_BUDGET","OK")))</f>
        <v>OK</v>
      </c>
      <c r="S106" s="5">
        <f>IF(예실[[#This Row],[데이터상태]]&lt;&gt;"OK", "", IF(예실[[#This Row],[계정유형]]="수익", 예실[[#This Row],[예산]]-예실[[#This Row],[분석실적]], 예실[[#This Row],[분석실적]]-예실[[#This Row],[예산]]))</f>
        <v>43567000</v>
      </c>
      <c r="T106" s="31">
        <f>IF(예실[[#This Row],[데이터상태]]&lt;&gt;"OK", "", 예실[[#This Row],[불리금액]]/예실[[#This Row],[예산]])</f>
        <v>0.70269354838709674</v>
      </c>
      <c r="U1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107" spans="1:21">
      <c r="A107" t="s">
        <v>47</v>
      </c>
      <c r="B107" t="s">
        <v>48</v>
      </c>
      <c r="C107" s="6">
        <v>45658</v>
      </c>
      <c r="D107">
        <v>2025</v>
      </c>
      <c r="E107">
        <v>1</v>
      </c>
      <c r="F107">
        <v>1</v>
      </c>
      <c r="G107" s="5">
        <v>300000000</v>
      </c>
      <c r="H107" s="5">
        <v>298443000</v>
      </c>
      <c r="I107" t="s">
        <v>40</v>
      </c>
      <c r="J107" t="s">
        <v>44</v>
      </c>
      <c r="K107">
        <f>COUNTIFS(예실[계정코드], 예실[[#This Row],[계정코드]], 예실[월], 예실[[#This Row],[월]])</f>
        <v>1</v>
      </c>
      <c r="L107">
        <f>AVERAGEIFS(예실[실적], 예실[계정코드], 예실[[#This Row],[계정코드]])</f>
        <v>301881190.47619045</v>
      </c>
      <c r="M107">
        <f>IF(ISNUMBER(예실[[#This Row],[실적]]), 예실[[#This Row],[실적]]/예실[[#This Row],[계정평균]], "")</f>
        <v>0.98861078270306602</v>
      </c>
      <c r="N107" t="str">
        <f>IF(예실[[#This Row],[평균대비배수]]="", "", IF(예실[[#This Row],[평균대비배수]]&gt;=튀는값배수기준, "원천확인", ""))</f>
        <v/>
      </c>
      <c r="O107" t="str">
        <f>예실[[#This Row],[계정코드]]&amp;"|"&amp;TEXT(예실[[#This Row],[월]], "yyyy-mm")</f>
        <v>5140|2025-01</v>
      </c>
      <c r="P107" s="28" t="str">
        <f>IFERROR(INDEX(보정[보정 값], MATCH(예실[[#This Row],[키]], 보정[키], 0)), "")</f>
        <v/>
      </c>
      <c r="Q107" s="28">
        <f>IF(예실[[#This Row],[보정값]]&lt;&gt;"", 예실[[#This Row],[보정값]], IF(예실[[#This Row],[실적]]="", "", 예실[[#This Row],[실적]]))</f>
        <v>298443000</v>
      </c>
      <c r="R107" t="str">
        <f>IF(예실[[#This Row],[분석실적]]="","MISSING", IF(NOT(ISNUMBER(예실[[#This Row],[분석실적]])),"INVALID", IF(예실[[#This Row],[예산]]=0,"NO_BUDGET","OK")))</f>
        <v>OK</v>
      </c>
      <c r="S107" s="5">
        <f>IF(예실[[#This Row],[데이터상태]]&lt;&gt;"OK", "", IF(예실[[#This Row],[계정유형]]="수익", 예실[[#This Row],[예산]]-예실[[#This Row],[분석실적]], 예실[[#This Row],[분석실적]]-예실[[#This Row],[예산]]))</f>
        <v>-1557000</v>
      </c>
      <c r="T107">
        <f>IF(예실[[#This Row],[데이터상태]]&lt;&gt;"OK", "", 예실[[#This Row],[불리금액]]/예실[[#This Row],[예산]])</f>
        <v>-5.1900000000000002E-3</v>
      </c>
      <c r="U1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8" spans="1:21">
      <c r="A108" t="s">
        <v>47</v>
      </c>
      <c r="B108" t="s">
        <v>48</v>
      </c>
      <c r="C108" s="6">
        <v>45689</v>
      </c>
      <c r="D108">
        <v>2025</v>
      </c>
      <c r="E108">
        <v>2</v>
      </c>
      <c r="F108">
        <v>1</v>
      </c>
      <c r="G108" s="5">
        <v>300000000</v>
      </c>
      <c r="H108" s="5">
        <v>296381000</v>
      </c>
      <c r="I108" t="s">
        <v>40</v>
      </c>
      <c r="J108" t="s">
        <v>44</v>
      </c>
      <c r="K108">
        <f>COUNTIFS(예실[계정코드], 예실[[#This Row],[계정코드]], 예실[월], 예실[[#This Row],[월]])</f>
        <v>1</v>
      </c>
      <c r="L108">
        <f>AVERAGEIFS(예실[실적], 예실[계정코드], 예실[[#This Row],[계정코드]])</f>
        <v>301881190.47619045</v>
      </c>
      <c r="M108">
        <f>IF(ISNUMBER(예실[[#This Row],[실적]]), 예실[[#This Row],[실적]]/예실[[#This Row],[계정평균]], "")</f>
        <v>0.981780280952535</v>
      </c>
      <c r="N108" t="str">
        <f>IF(예실[[#This Row],[평균대비배수]]="", "", IF(예실[[#This Row],[평균대비배수]]&gt;=튀는값배수기준, "원천확인", ""))</f>
        <v/>
      </c>
      <c r="O108" t="str">
        <f>예실[[#This Row],[계정코드]]&amp;"|"&amp;TEXT(예실[[#This Row],[월]], "yyyy-mm")</f>
        <v>5140|2025-02</v>
      </c>
      <c r="P108" s="28" t="str">
        <f>IFERROR(INDEX(보정[보정 값], MATCH(예실[[#This Row],[키]], 보정[키], 0)), "")</f>
        <v/>
      </c>
      <c r="Q108" s="28">
        <f>IF(예실[[#This Row],[보정값]]&lt;&gt;"", 예실[[#This Row],[보정값]], IF(예실[[#This Row],[실적]]="", "", 예실[[#This Row],[실적]]))</f>
        <v>296381000</v>
      </c>
      <c r="R108" t="str">
        <f>IF(예실[[#This Row],[분석실적]]="","MISSING", IF(NOT(ISNUMBER(예실[[#This Row],[분석실적]])),"INVALID", IF(예실[[#This Row],[예산]]=0,"NO_BUDGET","OK")))</f>
        <v>OK</v>
      </c>
      <c r="S108" s="5">
        <f>IF(예실[[#This Row],[데이터상태]]&lt;&gt;"OK", "", IF(예실[[#This Row],[계정유형]]="수익", 예실[[#This Row],[예산]]-예실[[#This Row],[분석실적]], 예실[[#This Row],[분석실적]]-예실[[#This Row],[예산]]))</f>
        <v>-3619000</v>
      </c>
      <c r="T108">
        <f>IF(예실[[#This Row],[데이터상태]]&lt;&gt;"OK", "", 예실[[#This Row],[불리금액]]/예실[[#This Row],[예산]])</f>
        <v>-1.2063333333333334E-2</v>
      </c>
      <c r="U1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09" spans="1:21">
      <c r="A109" t="s">
        <v>47</v>
      </c>
      <c r="B109" t="s">
        <v>48</v>
      </c>
      <c r="C109" s="6">
        <v>45717</v>
      </c>
      <c r="D109">
        <v>2025</v>
      </c>
      <c r="E109">
        <v>3</v>
      </c>
      <c r="F109">
        <v>1</v>
      </c>
      <c r="G109" s="5">
        <v>300000000</v>
      </c>
      <c r="H109" s="5">
        <v>296117000</v>
      </c>
      <c r="I109" t="s">
        <v>40</v>
      </c>
      <c r="J109" t="s">
        <v>44</v>
      </c>
      <c r="K109">
        <f>COUNTIFS(예실[계정코드], 예실[[#This Row],[계정코드]], 예실[월], 예실[[#This Row],[월]])</f>
        <v>1</v>
      </c>
      <c r="L109">
        <f>AVERAGEIFS(예실[실적], 예실[계정코드], 예실[[#This Row],[계정코드]])</f>
        <v>301881190.47619045</v>
      </c>
      <c r="M109">
        <f>IF(ISNUMBER(예실[[#This Row],[실적]]), 예실[[#This Row],[실적]]/예실[[#This Row],[계정평균]], "")</f>
        <v>0.98090576472453295</v>
      </c>
      <c r="N109" t="str">
        <f>IF(예실[[#This Row],[평균대비배수]]="", "", IF(예실[[#This Row],[평균대비배수]]&gt;=튀는값배수기준, "원천확인", ""))</f>
        <v/>
      </c>
      <c r="O109" t="str">
        <f>예실[[#This Row],[계정코드]]&amp;"|"&amp;TEXT(예실[[#This Row],[월]], "yyyy-mm")</f>
        <v>5140|2025-03</v>
      </c>
      <c r="P109" s="28" t="str">
        <f>IFERROR(INDEX(보정[보정 값], MATCH(예실[[#This Row],[키]], 보정[키], 0)), "")</f>
        <v/>
      </c>
      <c r="Q109" s="28">
        <f>IF(예실[[#This Row],[보정값]]&lt;&gt;"", 예실[[#This Row],[보정값]], IF(예실[[#This Row],[실적]]="", "", 예실[[#This Row],[실적]]))</f>
        <v>296117000</v>
      </c>
      <c r="R109" t="str">
        <f>IF(예실[[#This Row],[분석실적]]="","MISSING", IF(NOT(ISNUMBER(예실[[#This Row],[분석실적]])),"INVALID", IF(예실[[#This Row],[예산]]=0,"NO_BUDGET","OK")))</f>
        <v>OK</v>
      </c>
      <c r="S109" s="5">
        <f>IF(예실[[#This Row],[데이터상태]]&lt;&gt;"OK", "", IF(예실[[#This Row],[계정유형]]="수익", 예실[[#This Row],[예산]]-예실[[#This Row],[분석실적]], 예실[[#This Row],[분석실적]]-예실[[#This Row],[예산]]))</f>
        <v>-3883000</v>
      </c>
      <c r="T109">
        <f>IF(예실[[#This Row],[데이터상태]]&lt;&gt;"OK", "", 예실[[#This Row],[불리금액]]/예실[[#This Row],[예산]])</f>
        <v>-1.2943333333333333E-2</v>
      </c>
      <c r="U1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0" spans="1:21">
      <c r="A110" t="s">
        <v>47</v>
      </c>
      <c r="B110" t="s">
        <v>48</v>
      </c>
      <c r="C110" s="6">
        <v>45748</v>
      </c>
      <c r="D110">
        <v>2025</v>
      </c>
      <c r="E110">
        <v>4</v>
      </c>
      <c r="F110">
        <v>2</v>
      </c>
      <c r="G110" s="5">
        <v>300000000</v>
      </c>
      <c r="H110" s="5">
        <v>298968000</v>
      </c>
      <c r="I110" t="s">
        <v>40</v>
      </c>
      <c r="J110" t="s">
        <v>44</v>
      </c>
      <c r="K110">
        <f>COUNTIFS(예실[계정코드], 예실[[#This Row],[계정코드]], 예실[월], 예실[[#This Row],[월]])</f>
        <v>1</v>
      </c>
      <c r="L110">
        <f>AVERAGEIFS(예실[실적], 예실[계정코드], 예실[[#This Row],[계정코드]])</f>
        <v>301881190.47619045</v>
      </c>
      <c r="M110">
        <f>IF(ISNUMBER(예실[[#This Row],[실적]]), 예실[[#This Row],[실적]]/예실[[#This Row],[계정평균]], "")</f>
        <v>0.99034987747466097</v>
      </c>
      <c r="N110" t="str">
        <f>IF(예실[[#This Row],[평균대비배수]]="", "", IF(예실[[#This Row],[평균대비배수]]&gt;=튀는값배수기준, "원천확인", ""))</f>
        <v/>
      </c>
      <c r="O110" t="str">
        <f>예실[[#This Row],[계정코드]]&amp;"|"&amp;TEXT(예실[[#This Row],[월]], "yyyy-mm")</f>
        <v>5140|2025-04</v>
      </c>
      <c r="P110" s="28" t="str">
        <f>IFERROR(INDEX(보정[보정 값], MATCH(예실[[#This Row],[키]], 보정[키], 0)), "")</f>
        <v/>
      </c>
      <c r="Q110" s="28">
        <f>IF(예실[[#This Row],[보정값]]&lt;&gt;"", 예실[[#This Row],[보정값]], IF(예실[[#This Row],[실적]]="", "", 예실[[#This Row],[실적]]))</f>
        <v>298968000</v>
      </c>
      <c r="R110" t="str">
        <f>IF(예실[[#This Row],[분석실적]]="","MISSING", IF(NOT(ISNUMBER(예실[[#This Row],[분석실적]])),"INVALID", IF(예실[[#This Row],[예산]]=0,"NO_BUDGET","OK")))</f>
        <v>OK</v>
      </c>
      <c r="S110" s="5">
        <f>IF(예실[[#This Row],[데이터상태]]&lt;&gt;"OK", "", IF(예실[[#This Row],[계정유형]]="수익", 예실[[#This Row],[예산]]-예실[[#This Row],[분석실적]], 예실[[#This Row],[분석실적]]-예실[[#This Row],[예산]]))</f>
        <v>-1032000</v>
      </c>
      <c r="T110">
        <f>IF(예실[[#This Row],[데이터상태]]&lt;&gt;"OK", "", 예실[[#This Row],[불리금액]]/예실[[#This Row],[예산]])</f>
        <v>-3.4399999999999999E-3</v>
      </c>
      <c r="U1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1" spans="1:21">
      <c r="A111" t="s">
        <v>47</v>
      </c>
      <c r="B111" t="s">
        <v>48</v>
      </c>
      <c r="C111" s="6">
        <v>45778</v>
      </c>
      <c r="D111">
        <v>2025</v>
      </c>
      <c r="E111">
        <v>5</v>
      </c>
      <c r="F111">
        <v>2</v>
      </c>
      <c r="G111" s="5">
        <v>300000000</v>
      </c>
      <c r="H111" s="5">
        <v>300606000</v>
      </c>
      <c r="I111" t="s">
        <v>40</v>
      </c>
      <c r="J111" t="s">
        <v>44</v>
      </c>
      <c r="K111">
        <f>COUNTIFS(예실[계정코드], 예실[[#This Row],[계정코드]], 예실[월], 예실[[#This Row],[월]])</f>
        <v>1</v>
      </c>
      <c r="L111">
        <f>AVERAGEIFS(예실[실적], 예실[계정코드], 예실[[#This Row],[계정코드]])</f>
        <v>301881190.47619045</v>
      </c>
      <c r="M111">
        <f>IF(ISNUMBER(예실[[#This Row],[실적]]), 예실[[#This Row],[실적]]/예실[[#This Row],[계정평균]], "")</f>
        <v>0.99577585316203721</v>
      </c>
      <c r="N111" t="str">
        <f>IF(예실[[#This Row],[평균대비배수]]="", "", IF(예실[[#This Row],[평균대비배수]]&gt;=튀는값배수기준, "원천확인", ""))</f>
        <v/>
      </c>
      <c r="O111" t="str">
        <f>예실[[#This Row],[계정코드]]&amp;"|"&amp;TEXT(예실[[#This Row],[월]], "yyyy-mm")</f>
        <v>5140|2025-05</v>
      </c>
      <c r="P111" s="28" t="str">
        <f>IFERROR(INDEX(보정[보정 값], MATCH(예실[[#This Row],[키]], 보정[키], 0)), "")</f>
        <v/>
      </c>
      <c r="Q111" s="28">
        <f>IF(예실[[#This Row],[보정값]]&lt;&gt;"", 예실[[#This Row],[보정값]], IF(예실[[#This Row],[실적]]="", "", 예실[[#This Row],[실적]]))</f>
        <v>300606000</v>
      </c>
      <c r="R111" t="str">
        <f>IF(예실[[#This Row],[분석실적]]="","MISSING", IF(NOT(ISNUMBER(예실[[#This Row],[분석실적]])),"INVALID", IF(예실[[#This Row],[예산]]=0,"NO_BUDGET","OK")))</f>
        <v>OK</v>
      </c>
      <c r="S111" s="5">
        <f>IF(예실[[#This Row],[데이터상태]]&lt;&gt;"OK", "", IF(예실[[#This Row],[계정유형]]="수익", 예실[[#This Row],[예산]]-예실[[#This Row],[분석실적]], 예실[[#This Row],[분석실적]]-예실[[#This Row],[예산]]))</f>
        <v>606000</v>
      </c>
      <c r="T111">
        <f>IF(예실[[#This Row],[데이터상태]]&lt;&gt;"OK", "", 예실[[#This Row],[불리금액]]/예실[[#This Row],[예산]])</f>
        <v>2.0200000000000001E-3</v>
      </c>
      <c r="U1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2" spans="1:21">
      <c r="A112" t="s">
        <v>47</v>
      </c>
      <c r="B112" t="s">
        <v>48</v>
      </c>
      <c r="C112" s="6">
        <v>45809</v>
      </c>
      <c r="D112">
        <v>2025</v>
      </c>
      <c r="E112">
        <v>6</v>
      </c>
      <c r="F112">
        <v>2</v>
      </c>
      <c r="G112" s="5">
        <v>300000000</v>
      </c>
      <c r="H112" s="5">
        <v>296209000</v>
      </c>
      <c r="I112" t="s">
        <v>40</v>
      </c>
      <c r="J112" t="s">
        <v>44</v>
      </c>
      <c r="K112">
        <f>COUNTIFS(예실[계정코드], 예실[[#This Row],[계정코드]], 예실[월], 예실[[#This Row],[월]])</f>
        <v>1</v>
      </c>
      <c r="L112">
        <f>AVERAGEIFS(예실[실적], 예실[계정코드], 예실[[#This Row],[계정코드]])</f>
        <v>301881190.47619045</v>
      </c>
      <c r="M112">
        <f>IF(ISNUMBER(예실[[#This Row],[실적]]), 예실[[#This Row],[실적]]/예실[[#This Row],[계정평균]], "")</f>
        <v>0.98121052037974588</v>
      </c>
      <c r="N112" t="str">
        <f>IF(예실[[#This Row],[평균대비배수]]="", "", IF(예실[[#This Row],[평균대비배수]]&gt;=튀는값배수기준, "원천확인", ""))</f>
        <v/>
      </c>
      <c r="O112" t="str">
        <f>예실[[#This Row],[계정코드]]&amp;"|"&amp;TEXT(예실[[#This Row],[월]], "yyyy-mm")</f>
        <v>5140|2025-06</v>
      </c>
      <c r="P112" s="28" t="str">
        <f>IFERROR(INDEX(보정[보정 값], MATCH(예실[[#This Row],[키]], 보정[키], 0)), "")</f>
        <v/>
      </c>
      <c r="Q112" s="28">
        <f>IF(예실[[#This Row],[보정값]]&lt;&gt;"", 예실[[#This Row],[보정값]], IF(예실[[#This Row],[실적]]="", "", 예실[[#This Row],[실적]]))</f>
        <v>296209000</v>
      </c>
      <c r="R112" t="str">
        <f>IF(예실[[#This Row],[분석실적]]="","MISSING", IF(NOT(ISNUMBER(예실[[#This Row],[분석실적]])),"INVALID", IF(예실[[#This Row],[예산]]=0,"NO_BUDGET","OK")))</f>
        <v>OK</v>
      </c>
      <c r="S112" s="5">
        <f>IF(예실[[#This Row],[데이터상태]]&lt;&gt;"OK", "", IF(예실[[#This Row],[계정유형]]="수익", 예실[[#This Row],[예산]]-예실[[#This Row],[분석실적]], 예실[[#This Row],[분석실적]]-예실[[#This Row],[예산]]))</f>
        <v>-3791000</v>
      </c>
      <c r="T112">
        <f>IF(예실[[#This Row],[데이터상태]]&lt;&gt;"OK", "", 예실[[#This Row],[불리금액]]/예실[[#This Row],[예산]])</f>
        <v>-1.2636666666666666E-2</v>
      </c>
      <c r="U1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3" spans="1:21">
      <c r="A113" t="s">
        <v>47</v>
      </c>
      <c r="B113" t="s">
        <v>48</v>
      </c>
      <c r="C113" s="6">
        <v>45839</v>
      </c>
      <c r="D113">
        <v>2025</v>
      </c>
      <c r="E113">
        <v>7</v>
      </c>
      <c r="F113">
        <v>3</v>
      </c>
      <c r="G113" s="5">
        <v>300000000</v>
      </c>
      <c r="H113" s="5">
        <v>295508000</v>
      </c>
      <c r="I113" t="s">
        <v>40</v>
      </c>
      <c r="J113" t="s">
        <v>44</v>
      </c>
      <c r="K113">
        <f>COUNTIFS(예실[계정코드], 예실[[#This Row],[계정코드]], 예실[월], 예실[[#This Row],[월]])</f>
        <v>1</v>
      </c>
      <c r="L113">
        <f>AVERAGEIFS(예실[실적], 예실[계정코드], 예실[[#This Row],[계정코드]])</f>
        <v>301881190.47619045</v>
      </c>
      <c r="M113">
        <f>IF(ISNUMBER(예실[[#This Row],[실적]]), 예실[[#This Row],[실적]]/예실[[#This Row],[계정평균]], "")</f>
        <v>0.97888841478948285</v>
      </c>
      <c r="N113" t="str">
        <f>IF(예실[[#This Row],[평균대비배수]]="", "", IF(예실[[#This Row],[평균대비배수]]&gt;=튀는값배수기준, "원천확인", ""))</f>
        <v/>
      </c>
      <c r="O113" t="str">
        <f>예실[[#This Row],[계정코드]]&amp;"|"&amp;TEXT(예실[[#This Row],[월]], "yyyy-mm")</f>
        <v>5140|2025-07</v>
      </c>
      <c r="P113" s="28" t="str">
        <f>IFERROR(INDEX(보정[보정 값], MATCH(예실[[#This Row],[키]], 보정[키], 0)), "")</f>
        <v/>
      </c>
      <c r="Q113" s="28">
        <f>IF(예실[[#This Row],[보정값]]&lt;&gt;"", 예실[[#This Row],[보정값]], IF(예실[[#This Row],[실적]]="", "", 예실[[#This Row],[실적]]))</f>
        <v>295508000</v>
      </c>
      <c r="R113" t="str">
        <f>IF(예실[[#This Row],[분석실적]]="","MISSING", IF(NOT(ISNUMBER(예실[[#This Row],[분석실적]])),"INVALID", IF(예실[[#This Row],[예산]]=0,"NO_BUDGET","OK")))</f>
        <v>OK</v>
      </c>
      <c r="S113" s="5">
        <f>IF(예실[[#This Row],[데이터상태]]&lt;&gt;"OK", "", IF(예실[[#This Row],[계정유형]]="수익", 예실[[#This Row],[예산]]-예실[[#This Row],[분석실적]], 예실[[#This Row],[분석실적]]-예실[[#This Row],[예산]]))</f>
        <v>-4492000</v>
      </c>
      <c r="T113">
        <f>IF(예실[[#This Row],[데이터상태]]&lt;&gt;"OK", "", 예실[[#This Row],[불리금액]]/예실[[#This Row],[예산]])</f>
        <v>-1.4973333333333333E-2</v>
      </c>
      <c r="U1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4" spans="1:21">
      <c r="A114" t="s">
        <v>47</v>
      </c>
      <c r="B114" t="s">
        <v>48</v>
      </c>
      <c r="C114" s="6">
        <v>45870</v>
      </c>
      <c r="D114">
        <v>2025</v>
      </c>
      <c r="E114">
        <v>8</v>
      </c>
      <c r="F114">
        <v>3</v>
      </c>
      <c r="G114" s="5">
        <v>300000000</v>
      </c>
      <c r="H114" s="5">
        <v>299137000</v>
      </c>
      <c r="I114" t="s">
        <v>40</v>
      </c>
      <c r="J114" t="s">
        <v>44</v>
      </c>
      <c r="K114">
        <f>COUNTIFS(예실[계정코드], 예실[[#This Row],[계정코드]], 예실[월], 예실[[#This Row],[월]])</f>
        <v>1</v>
      </c>
      <c r="L114">
        <f>AVERAGEIFS(예실[실적], 예실[계정코드], 예실[[#This Row],[계정코드]])</f>
        <v>301881190.47619045</v>
      </c>
      <c r="M114">
        <f>IF(ISNUMBER(예실[[#This Row],[실적]]), 예실[[#This Row],[실적]]/예실[[#This Row],[계정평균]], "")</f>
        <v>0.99090970036304105</v>
      </c>
      <c r="N114" t="str">
        <f>IF(예실[[#This Row],[평균대비배수]]="", "", IF(예실[[#This Row],[평균대비배수]]&gt;=튀는값배수기준, "원천확인", ""))</f>
        <v/>
      </c>
      <c r="O114" t="str">
        <f>예실[[#This Row],[계정코드]]&amp;"|"&amp;TEXT(예실[[#This Row],[월]], "yyyy-mm")</f>
        <v>5140|2025-08</v>
      </c>
      <c r="P114" s="28" t="str">
        <f>IFERROR(INDEX(보정[보정 값], MATCH(예실[[#This Row],[키]], 보정[키], 0)), "")</f>
        <v/>
      </c>
      <c r="Q114" s="28">
        <f>IF(예실[[#This Row],[보정값]]&lt;&gt;"", 예실[[#This Row],[보정값]], IF(예실[[#This Row],[실적]]="", "", 예실[[#This Row],[실적]]))</f>
        <v>299137000</v>
      </c>
      <c r="R114" t="str">
        <f>IF(예실[[#This Row],[분석실적]]="","MISSING", IF(NOT(ISNUMBER(예실[[#This Row],[분석실적]])),"INVALID", IF(예실[[#This Row],[예산]]=0,"NO_BUDGET","OK")))</f>
        <v>OK</v>
      </c>
      <c r="S114" s="5">
        <f>IF(예실[[#This Row],[데이터상태]]&lt;&gt;"OK", "", IF(예실[[#This Row],[계정유형]]="수익", 예실[[#This Row],[예산]]-예실[[#This Row],[분석실적]], 예실[[#This Row],[분석실적]]-예실[[#This Row],[예산]]))</f>
        <v>-863000</v>
      </c>
      <c r="T114">
        <f>IF(예실[[#This Row],[데이터상태]]&lt;&gt;"OK", "", 예실[[#This Row],[불리금액]]/예실[[#This Row],[예산]])</f>
        <v>-2.8766666666666667E-3</v>
      </c>
      <c r="U1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5" spans="1:21">
      <c r="A115" t="s">
        <v>47</v>
      </c>
      <c r="B115" t="s">
        <v>48</v>
      </c>
      <c r="C115" s="6">
        <v>45901</v>
      </c>
      <c r="D115">
        <v>2025</v>
      </c>
      <c r="E115">
        <v>9</v>
      </c>
      <c r="F115">
        <v>3</v>
      </c>
      <c r="G115" s="5">
        <v>300000000</v>
      </c>
      <c r="H115" s="5">
        <v>296187000</v>
      </c>
      <c r="I115" t="s">
        <v>40</v>
      </c>
      <c r="J115" t="s">
        <v>44</v>
      </c>
      <c r="K115">
        <f>COUNTIFS(예실[계정코드], 예실[[#This Row],[계정코드]], 예실[월], 예실[[#This Row],[월]])</f>
        <v>1</v>
      </c>
      <c r="L115">
        <f>AVERAGEIFS(예실[실적], 예실[계정코드], 예실[[#This Row],[계정코드]])</f>
        <v>301881190.47619045</v>
      </c>
      <c r="M115">
        <f>IF(ISNUMBER(예실[[#This Row],[실적]]), 예실[[#This Row],[실적]]/예실[[#This Row],[계정평균]], "")</f>
        <v>0.98113764402741233</v>
      </c>
      <c r="N115" t="str">
        <f>IF(예실[[#This Row],[평균대비배수]]="", "", IF(예실[[#This Row],[평균대비배수]]&gt;=튀는값배수기준, "원천확인", ""))</f>
        <v/>
      </c>
      <c r="O115" t="str">
        <f>예실[[#This Row],[계정코드]]&amp;"|"&amp;TEXT(예실[[#This Row],[월]], "yyyy-mm")</f>
        <v>5140|2025-09</v>
      </c>
      <c r="P115" s="28" t="str">
        <f>IFERROR(INDEX(보정[보정 값], MATCH(예실[[#This Row],[키]], 보정[키], 0)), "")</f>
        <v/>
      </c>
      <c r="Q115" s="28">
        <f>IF(예실[[#This Row],[보정값]]&lt;&gt;"", 예실[[#This Row],[보정값]], IF(예실[[#This Row],[실적]]="", "", 예실[[#This Row],[실적]]))</f>
        <v>296187000</v>
      </c>
      <c r="R115" t="str">
        <f>IF(예실[[#This Row],[분석실적]]="","MISSING", IF(NOT(ISNUMBER(예실[[#This Row],[분석실적]])),"INVALID", IF(예실[[#This Row],[예산]]=0,"NO_BUDGET","OK")))</f>
        <v>OK</v>
      </c>
      <c r="S115" s="5">
        <f>IF(예실[[#This Row],[데이터상태]]&lt;&gt;"OK", "", IF(예실[[#This Row],[계정유형]]="수익", 예실[[#This Row],[예산]]-예실[[#This Row],[분석실적]], 예실[[#This Row],[분석실적]]-예실[[#This Row],[예산]]))</f>
        <v>-3813000</v>
      </c>
      <c r="T115">
        <f>IF(예실[[#This Row],[데이터상태]]&lt;&gt;"OK", "", 예실[[#This Row],[불리금액]]/예실[[#This Row],[예산]])</f>
        <v>-1.2710000000000001E-2</v>
      </c>
      <c r="U1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6" spans="1:21">
      <c r="A116" t="s">
        <v>47</v>
      </c>
      <c r="B116" t="s">
        <v>48</v>
      </c>
      <c r="C116" s="6">
        <v>45931</v>
      </c>
      <c r="D116">
        <v>2025</v>
      </c>
      <c r="E116">
        <v>10</v>
      </c>
      <c r="F116">
        <v>4</v>
      </c>
      <c r="G116" s="5">
        <v>300000000</v>
      </c>
      <c r="H116" s="5">
        <v>295108000</v>
      </c>
      <c r="I116" t="s">
        <v>40</v>
      </c>
      <c r="J116" t="s">
        <v>44</v>
      </c>
      <c r="K116">
        <f>COUNTIFS(예실[계정코드], 예실[[#This Row],[계정코드]], 예실[월], 예실[[#This Row],[월]])</f>
        <v>1</v>
      </c>
      <c r="L116">
        <f>AVERAGEIFS(예실[실적], 예실[계정코드], 예실[[#This Row],[계정코드]])</f>
        <v>301881190.47619045</v>
      </c>
      <c r="M116">
        <f>IF(ISNUMBER(예실[[#This Row],[실적]]), 예실[[#This Row],[실적]]/예실[[#This Row],[계정평균]], "")</f>
        <v>0.97756339020160099</v>
      </c>
      <c r="N116" t="str">
        <f>IF(예실[[#This Row],[평균대비배수]]="", "", IF(예실[[#This Row],[평균대비배수]]&gt;=튀는값배수기준, "원천확인", ""))</f>
        <v/>
      </c>
      <c r="O116" t="str">
        <f>예실[[#This Row],[계정코드]]&amp;"|"&amp;TEXT(예실[[#This Row],[월]], "yyyy-mm")</f>
        <v>5140|2025-10</v>
      </c>
      <c r="P116" s="28" t="str">
        <f>IFERROR(INDEX(보정[보정 값], MATCH(예실[[#This Row],[키]], 보정[키], 0)), "")</f>
        <v/>
      </c>
      <c r="Q116" s="28">
        <f>IF(예실[[#This Row],[보정값]]&lt;&gt;"", 예실[[#This Row],[보정값]], IF(예실[[#This Row],[실적]]="", "", 예실[[#This Row],[실적]]))</f>
        <v>295108000</v>
      </c>
      <c r="R116" t="str">
        <f>IF(예실[[#This Row],[분석실적]]="","MISSING", IF(NOT(ISNUMBER(예실[[#This Row],[분석실적]])),"INVALID", IF(예실[[#This Row],[예산]]=0,"NO_BUDGET","OK")))</f>
        <v>OK</v>
      </c>
      <c r="S116" s="5">
        <f>IF(예실[[#This Row],[데이터상태]]&lt;&gt;"OK", "", IF(예실[[#This Row],[계정유형]]="수익", 예실[[#This Row],[예산]]-예실[[#This Row],[분석실적]], 예실[[#This Row],[분석실적]]-예실[[#This Row],[예산]]))</f>
        <v>-4892000</v>
      </c>
      <c r="T116">
        <f>IF(예실[[#This Row],[데이터상태]]&lt;&gt;"OK", "", 예실[[#This Row],[불리금액]]/예실[[#This Row],[예산]])</f>
        <v>-1.6306666666666667E-2</v>
      </c>
      <c r="U1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7" spans="1:21">
      <c r="A117" t="s">
        <v>47</v>
      </c>
      <c r="B117" t="s">
        <v>48</v>
      </c>
      <c r="C117" s="6">
        <v>45962</v>
      </c>
      <c r="D117">
        <v>2025</v>
      </c>
      <c r="E117">
        <v>11</v>
      </c>
      <c r="F117">
        <v>4</v>
      </c>
      <c r="G117" s="5">
        <v>300000000</v>
      </c>
      <c r="H117" s="5">
        <v>296556000</v>
      </c>
      <c r="I117" t="s">
        <v>40</v>
      </c>
      <c r="J117" t="s">
        <v>44</v>
      </c>
      <c r="K117">
        <f>COUNTIFS(예실[계정코드], 예실[[#This Row],[계정코드]], 예실[월], 예실[[#This Row],[월]])</f>
        <v>1</v>
      </c>
      <c r="L117">
        <f>AVERAGEIFS(예실[실적], 예실[계정코드], 예실[[#This Row],[계정코드]])</f>
        <v>301881190.47619045</v>
      </c>
      <c r="M117">
        <f>IF(ISNUMBER(예실[[#This Row],[실적]]), 예실[[#This Row],[실적]]/예실[[#This Row],[계정평균]], "")</f>
        <v>0.98235997920973339</v>
      </c>
      <c r="N117" t="str">
        <f>IF(예실[[#This Row],[평균대비배수]]="", "", IF(예실[[#This Row],[평균대비배수]]&gt;=튀는값배수기준, "원천확인", ""))</f>
        <v/>
      </c>
      <c r="O117" t="str">
        <f>예실[[#This Row],[계정코드]]&amp;"|"&amp;TEXT(예실[[#This Row],[월]], "yyyy-mm")</f>
        <v>5140|2025-11</v>
      </c>
      <c r="P117" s="28" t="str">
        <f>IFERROR(INDEX(보정[보정 값], MATCH(예실[[#This Row],[키]], 보정[키], 0)), "")</f>
        <v/>
      </c>
      <c r="Q117" s="28">
        <f>IF(예실[[#This Row],[보정값]]&lt;&gt;"", 예실[[#This Row],[보정값]], IF(예실[[#This Row],[실적]]="", "", 예실[[#This Row],[실적]]))</f>
        <v>296556000</v>
      </c>
      <c r="R117" t="str">
        <f>IF(예실[[#This Row],[분석실적]]="","MISSING", IF(NOT(ISNUMBER(예실[[#This Row],[분석실적]])),"INVALID", IF(예실[[#This Row],[예산]]=0,"NO_BUDGET","OK")))</f>
        <v>OK</v>
      </c>
      <c r="S117" s="5">
        <f>IF(예실[[#This Row],[데이터상태]]&lt;&gt;"OK", "", IF(예실[[#This Row],[계정유형]]="수익", 예실[[#This Row],[예산]]-예실[[#This Row],[분석실적]], 예실[[#This Row],[분석실적]]-예실[[#This Row],[예산]]))</f>
        <v>-3444000</v>
      </c>
      <c r="T117">
        <f>IF(예실[[#This Row],[데이터상태]]&lt;&gt;"OK", "", 예실[[#This Row],[불리금액]]/예실[[#This Row],[예산]])</f>
        <v>-1.1480000000000001E-2</v>
      </c>
      <c r="U1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8" spans="1:21">
      <c r="A118" t="s">
        <v>47</v>
      </c>
      <c r="B118" t="s">
        <v>48</v>
      </c>
      <c r="C118" s="6">
        <v>45992</v>
      </c>
      <c r="D118">
        <v>2025</v>
      </c>
      <c r="E118">
        <v>12</v>
      </c>
      <c r="F118">
        <v>4</v>
      </c>
      <c r="G118" s="5">
        <v>300000000</v>
      </c>
      <c r="H118" s="5">
        <v>296113000</v>
      </c>
      <c r="I118" t="s">
        <v>40</v>
      </c>
      <c r="J118" t="s">
        <v>44</v>
      </c>
      <c r="K118">
        <f>COUNTIFS(예실[계정코드], 예실[[#This Row],[계정코드]], 예실[월], 예실[[#This Row],[월]])</f>
        <v>1</v>
      </c>
      <c r="L118">
        <f>AVERAGEIFS(예실[실적], 예실[계정코드], 예실[[#This Row],[계정코드]])</f>
        <v>301881190.47619045</v>
      </c>
      <c r="M118">
        <f>IF(ISNUMBER(예실[[#This Row],[실적]]), 예실[[#This Row],[실적]]/예실[[#This Row],[계정평균]], "")</f>
        <v>0.98089251447865422</v>
      </c>
      <c r="N118" t="str">
        <f>IF(예실[[#This Row],[평균대비배수]]="", "", IF(예실[[#This Row],[평균대비배수]]&gt;=튀는값배수기준, "원천확인", ""))</f>
        <v/>
      </c>
      <c r="O118" t="str">
        <f>예실[[#This Row],[계정코드]]&amp;"|"&amp;TEXT(예실[[#This Row],[월]], "yyyy-mm")</f>
        <v>5140|2025-12</v>
      </c>
      <c r="P118" s="28" t="str">
        <f>IFERROR(INDEX(보정[보정 값], MATCH(예실[[#This Row],[키]], 보정[키], 0)), "")</f>
        <v/>
      </c>
      <c r="Q118" s="28">
        <f>IF(예실[[#This Row],[보정값]]&lt;&gt;"", 예실[[#This Row],[보정값]], IF(예실[[#This Row],[실적]]="", "", 예실[[#This Row],[실적]]))</f>
        <v>296113000</v>
      </c>
      <c r="R118" t="str">
        <f>IF(예실[[#This Row],[분석실적]]="","MISSING", IF(NOT(ISNUMBER(예실[[#This Row],[분석실적]])),"INVALID", IF(예실[[#This Row],[예산]]=0,"NO_BUDGET","OK")))</f>
        <v>OK</v>
      </c>
      <c r="S118" s="5">
        <f>IF(예실[[#This Row],[데이터상태]]&lt;&gt;"OK", "", IF(예실[[#This Row],[계정유형]]="수익", 예실[[#This Row],[예산]]-예실[[#This Row],[분석실적]], 예실[[#This Row],[분석실적]]-예실[[#This Row],[예산]]))</f>
        <v>-3887000</v>
      </c>
      <c r="T118">
        <f>IF(예실[[#This Row],[데이터상태]]&lt;&gt;"OK", "", 예실[[#This Row],[불리금액]]/예실[[#This Row],[예산]])</f>
        <v>-1.2956666666666667E-2</v>
      </c>
      <c r="U1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19" spans="1:21">
      <c r="A119" t="s">
        <v>47</v>
      </c>
      <c r="B119" t="s">
        <v>48</v>
      </c>
      <c r="C119" s="6">
        <v>46023</v>
      </c>
      <c r="D119">
        <v>2026</v>
      </c>
      <c r="E119">
        <v>1</v>
      </c>
      <c r="F119">
        <v>1</v>
      </c>
      <c r="G119" s="5">
        <v>300000000</v>
      </c>
      <c r="H119" s="5">
        <v>308474000</v>
      </c>
      <c r="I119" t="s">
        <v>40</v>
      </c>
      <c r="J119" t="s">
        <v>44</v>
      </c>
      <c r="K119">
        <f>COUNTIFS(예실[계정코드], 예실[[#This Row],[계정코드]], 예실[월], 예실[[#This Row],[월]])</f>
        <v>1</v>
      </c>
      <c r="L119">
        <f>AVERAGEIFS(예실[실적], 예실[계정코드], 예실[[#This Row],[계정코드]])</f>
        <v>301881190.47619045</v>
      </c>
      <c r="M119">
        <f>IF(ISNUMBER(예실[[#This Row],[실적]]), 예실[[#This Row],[실적]]/예실[[#This Row],[계정평균]], "")</f>
        <v>1.0218390868056735</v>
      </c>
      <c r="N119" t="str">
        <f>IF(예실[[#This Row],[평균대비배수]]="", "", IF(예실[[#This Row],[평균대비배수]]&gt;=튀는값배수기준, "원천확인", ""))</f>
        <v/>
      </c>
      <c r="O119" t="str">
        <f>예실[[#This Row],[계정코드]]&amp;"|"&amp;TEXT(예실[[#This Row],[월]], "yyyy-mm")</f>
        <v>5140|2026-01</v>
      </c>
      <c r="P119" s="28" t="str">
        <f>IFERROR(INDEX(보정[보정 값], MATCH(예실[[#This Row],[키]], 보정[키], 0)), "")</f>
        <v/>
      </c>
      <c r="Q119" s="28">
        <f>IF(예실[[#This Row],[보정값]]&lt;&gt;"", 예실[[#This Row],[보정값]], IF(예실[[#This Row],[실적]]="", "", 예실[[#This Row],[실적]]))</f>
        <v>308474000</v>
      </c>
      <c r="R119" t="str">
        <f>IF(예실[[#This Row],[분석실적]]="","MISSING", IF(NOT(ISNUMBER(예실[[#This Row],[분석실적]])),"INVALID", IF(예실[[#This Row],[예산]]=0,"NO_BUDGET","OK")))</f>
        <v>OK</v>
      </c>
      <c r="S119" s="5">
        <f>IF(예실[[#This Row],[데이터상태]]&lt;&gt;"OK", "", IF(예실[[#This Row],[계정유형]]="수익", 예실[[#This Row],[예산]]-예실[[#This Row],[분석실적]], 예실[[#This Row],[분석실적]]-예실[[#This Row],[예산]]))</f>
        <v>8474000</v>
      </c>
      <c r="T119">
        <f>IF(예실[[#This Row],[데이터상태]]&lt;&gt;"OK", "", 예실[[#This Row],[불리금액]]/예실[[#This Row],[예산]])</f>
        <v>2.8246666666666666E-2</v>
      </c>
      <c r="U1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0" spans="1:21">
      <c r="A120" t="s">
        <v>47</v>
      </c>
      <c r="B120" t="s">
        <v>48</v>
      </c>
      <c r="C120" s="6">
        <v>46054</v>
      </c>
      <c r="D120">
        <v>2026</v>
      </c>
      <c r="E120">
        <v>2</v>
      </c>
      <c r="F120">
        <v>1</v>
      </c>
      <c r="G120" s="5">
        <v>300000000</v>
      </c>
      <c r="H120" s="5">
        <v>308204000</v>
      </c>
      <c r="I120" t="s">
        <v>40</v>
      </c>
      <c r="J120" t="s">
        <v>44</v>
      </c>
      <c r="K120">
        <f>COUNTIFS(예실[계정코드], 예실[[#This Row],[계정코드]], 예실[월], 예실[[#This Row],[월]])</f>
        <v>1</v>
      </c>
      <c r="L120">
        <f>AVERAGEIFS(예실[실적], 예실[계정코드], 예실[[#This Row],[계정코드]])</f>
        <v>301881190.47619045</v>
      </c>
      <c r="M120">
        <f>IF(ISNUMBER(예실[[#This Row],[실적]]), 예실[[#This Row],[실적]]/예실[[#This Row],[계정평균]], "")</f>
        <v>1.0209446952088532</v>
      </c>
      <c r="N120" t="str">
        <f>IF(예실[[#This Row],[평균대비배수]]="", "", IF(예실[[#This Row],[평균대비배수]]&gt;=튀는값배수기준, "원천확인", ""))</f>
        <v/>
      </c>
      <c r="O120" t="str">
        <f>예실[[#This Row],[계정코드]]&amp;"|"&amp;TEXT(예실[[#This Row],[월]], "yyyy-mm")</f>
        <v>5140|2026-02</v>
      </c>
      <c r="P120" s="28" t="str">
        <f>IFERROR(INDEX(보정[보정 값], MATCH(예실[[#This Row],[키]], 보정[키], 0)), "")</f>
        <v/>
      </c>
      <c r="Q120" s="28">
        <f>IF(예실[[#This Row],[보정값]]&lt;&gt;"", 예실[[#This Row],[보정값]], IF(예실[[#This Row],[실적]]="", "", 예실[[#This Row],[실적]]))</f>
        <v>308204000</v>
      </c>
      <c r="R120" t="str">
        <f>IF(예실[[#This Row],[분석실적]]="","MISSING", IF(NOT(ISNUMBER(예실[[#This Row],[분석실적]])),"INVALID", IF(예실[[#This Row],[예산]]=0,"NO_BUDGET","OK")))</f>
        <v>OK</v>
      </c>
      <c r="S120" s="5">
        <f>IF(예실[[#This Row],[데이터상태]]&lt;&gt;"OK", "", IF(예실[[#This Row],[계정유형]]="수익", 예실[[#This Row],[예산]]-예실[[#This Row],[분석실적]], 예실[[#This Row],[분석실적]]-예실[[#This Row],[예산]]))</f>
        <v>8204000</v>
      </c>
      <c r="T120">
        <f>IF(예실[[#This Row],[데이터상태]]&lt;&gt;"OK", "", 예실[[#This Row],[불리금액]]/예실[[#This Row],[예산]])</f>
        <v>2.7346666666666665E-2</v>
      </c>
      <c r="U1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1" spans="1:21">
      <c r="A121" t="s">
        <v>47</v>
      </c>
      <c r="B121" t="s">
        <v>48</v>
      </c>
      <c r="C121" s="6">
        <v>46082</v>
      </c>
      <c r="D121">
        <v>2026</v>
      </c>
      <c r="E121">
        <v>3</v>
      </c>
      <c r="F121">
        <v>1</v>
      </c>
      <c r="G121" s="5">
        <v>300000000</v>
      </c>
      <c r="H121" s="5">
        <v>308881000</v>
      </c>
      <c r="I121" t="s">
        <v>40</v>
      </c>
      <c r="J121" t="s">
        <v>44</v>
      </c>
      <c r="K121">
        <f>COUNTIFS(예실[계정코드], 예실[[#This Row],[계정코드]], 예실[월], 예실[[#This Row],[월]])</f>
        <v>1</v>
      </c>
      <c r="L121">
        <f>AVERAGEIFS(예실[실적], 예실[계정코드], 예실[[#This Row],[계정코드]])</f>
        <v>301881190.47619045</v>
      </c>
      <c r="M121">
        <f>IF(ISNUMBER(예실[[#This Row],[실적]]), 예실[[#This Row],[실적]]/예실[[#This Row],[계정평균]], "")</f>
        <v>1.0231872993238431</v>
      </c>
      <c r="N121" t="str">
        <f>IF(예실[[#This Row],[평균대비배수]]="", "", IF(예실[[#This Row],[평균대비배수]]&gt;=튀는값배수기준, "원천확인", ""))</f>
        <v/>
      </c>
      <c r="O121" t="str">
        <f>예실[[#This Row],[계정코드]]&amp;"|"&amp;TEXT(예실[[#This Row],[월]], "yyyy-mm")</f>
        <v>5140|2026-03</v>
      </c>
      <c r="P121" s="28" t="str">
        <f>IFERROR(INDEX(보정[보정 값], MATCH(예실[[#This Row],[키]], 보정[키], 0)), "")</f>
        <v/>
      </c>
      <c r="Q121" s="28">
        <f>IF(예실[[#This Row],[보정값]]&lt;&gt;"", 예실[[#This Row],[보정값]], IF(예실[[#This Row],[실적]]="", "", 예실[[#This Row],[실적]]))</f>
        <v>308881000</v>
      </c>
      <c r="R121" t="str">
        <f>IF(예실[[#This Row],[분석실적]]="","MISSING", IF(NOT(ISNUMBER(예실[[#This Row],[분석실적]])),"INVALID", IF(예실[[#This Row],[예산]]=0,"NO_BUDGET","OK")))</f>
        <v>OK</v>
      </c>
      <c r="S121" s="5">
        <f>IF(예실[[#This Row],[데이터상태]]&lt;&gt;"OK", "", IF(예실[[#This Row],[계정유형]]="수익", 예실[[#This Row],[예산]]-예실[[#This Row],[분석실적]], 예실[[#This Row],[분석실적]]-예실[[#This Row],[예산]]))</f>
        <v>8881000</v>
      </c>
      <c r="T121">
        <f>IF(예실[[#This Row],[데이터상태]]&lt;&gt;"OK", "", 예실[[#This Row],[불리금액]]/예실[[#This Row],[예산]])</f>
        <v>2.9603333333333332E-2</v>
      </c>
      <c r="U1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2" spans="1:21">
      <c r="A122" t="s">
        <v>47</v>
      </c>
      <c r="B122" t="s">
        <v>48</v>
      </c>
      <c r="C122" s="6">
        <v>46113</v>
      </c>
      <c r="D122">
        <v>2026</v>
      </c>
      <c r="E122">
        <v>4</v>
      </c>
      <c r="F122">
        <v>2</v>
      </c>
      <c r="G122" s="5">
        <v>300000000</v>
      </c>
      <c r="H122" s="5">
        <v>307994000</v>
      </c>
      <c r="I122" t="s">
        <v>40</v>
      </c>
      <c r="J122" t="s">
        <v>44</v>
      </c>
      <c r="K122">
        <f>COUNTIFS(예실[계정코드], 예실[[#This Row],[계정코드]], 예실[월], 예실[[#This Row],[월]])</f>
        <v>1</v>
      </c>
      <c r="L122">
        <f>AVERAGEIFS(예실[실적], 예실[계정코드], 예실[[#This Row],[계정코드]])</f>
        <v>301881190.47619045</v>
      </c>
      <c r="M122">
        <f>IF(ISNUMBER(예실[[#This Row],[실적]]), 예실[[#This Row],[실적]]/예실[[#This Row],[계정평균]], "")</f>
        <v>1.0202490573002152</v>
      </c>
      <c r="N122" t="str">
        <f>IF(예실[[#This Row],[평균대비배수]]="", "", IF(예실[[#This Row],[평균대비배수]]&gt;=튀는값배수기준, "원천확인", ""))</f>
        <v/>
      </c>
      <c r="O122" t="str">
        <f>예실[[#This Row],[계정코드]]&amp;"|"&amp;TEXT(예실[[#This Row],[월]], "yyyy-mm")</f>
        <v>5140|2026-04</v>
      </c>
      <c r="P122" s="28" t="str">
        <f>IFERROR(INDEX(보정[보정 값], MATCH(예실[[#This Row],[키]], 보정[키], 0)), "")</f>
        <v/>
      </c>
      <c r="Q122" s="28">
        <f>IF(예실[[#This Row],[보정값]]&lt;&gt;"", 예실[[#This Row],[보정값]], IF(예실[[#This Row],[실적]]="", "", 예실[[#This Row],[실적]]))</f>
        <v>307994000</v>
      </c>
      <c r="R122" t="str">
        <f>IF(예실[[#This Row],[분석실적]]="","MISSING", IF(NOT(ISNUMBER(예실[[#This Row],[분석실적]])),"INVALID", IF(예실[[#This Row],[예산]]=0,"NO_BUDGET","OK")))</f>
        <v>OK</v>
      </c>
      <c r="S122" s="5">
        <f>IF(예실[[#This Row],[데이터상태]]&lt;&gt;"OK", "", IF(예실[[#This Row],[계정유형]]="수익", 예실[[#This Row],[예산]]-예실[[#This Row],[분석실적]], 예실[[#This Row],[분석실적]]-예실[[#This Row],[예산]]))</f>
        <v>7994000</v>
      </c>
      <c r="T122">
        <f>IF(예실[[#This Row],[데이터상태]]&lt;&gt;"OK", "", 예실[[#This Row],[불리금액]]/예실[[#This Row],[예산]])</f>
        <v>2.6646666666666666E-2</v>
      </c>
      <c r="U1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3" spans="1:21">
      <c r="A123" t="s">
        <v>47</v>
      </c>
      <c r="B123" t="s">
        <v>48</v>
      </c>
      <c r="C123" s="6">
        <v>46143</v>
      </c>
      <c r="D123">
        <v>2026</v>
      </c>
      <c r="E123">
        <v>5</v>
      </c>
      <c r="F123">
        <v>2</v>
      </c>
      <c r="G123" s="5">
        <v>300000000</v>
      </c>
      <c r="H123" s="5">
        <v>307298000</v>
      </c>
      <c r="I123" t="s">
        <v>40</v>
      </c>
      <c r="J123" t="s">
        <v>44</v>
      </c>
      <c r="K123">
        <f>COUNTIFS(예실[계정코드], 예실[[#This Row],[계정코드]], 예실[월], 예실[[#This Row],[월]])</f>
        <v>1</v>
      </c>
      <c r="L123">
        <f>AVERAGEIFS(예실[실적], 예실[계정코드], 예실[[#This Row],[계정코드]])</f>
        <v>301881190.47619045</v>
      </c>
      <c r="M123">
        <f>IF(ISNUMBER(예실[[#This Row],[실적]]), 예실[[#This Row],[실적]]/예실[[#This Row],[계정평균]], "")</f>
        <v>1.0179435145173008</v>
      </c>
      <c r="N123" t="str">
        <f>IF(예실[[#This Row],[평균대비배수]]="", "", IF(예실[[#This Row],[평균대비배수]]&gt;=튀는값배수기준, "원천확인", ""))</f>
        <v/>
      </c>
      <c r="O123" t="str">
        <f>예실[[#This Row],[계정코드]]&amp;"|"&amp;TEXT(예실[[#This Row],[월]], "yyyy-mm")</f>
        <v>5140|2026-05</v>
      </c>
      <c r="P123" s="28" t="str">
        <f>IFERROR(INDEX(보정[보정 값], MATCH(예실[[#This Row],[키]], 보정[키], 0)), "")</f>
        <v/>
      </c>
      <c r="Q123" s="28">
        <f>IF(예실[[#This Row],[보정값]]&lt;&gt;"", 예실[[#This Row],[보정값]], IF(예실[[#This Row],[실적]]="", "", 예실[[#This Row],[실적]]))</f>
        <v>307298000</v>
      </c>
      <c r="R123" t="str">
        <f>IF(예실[[#This Row],[분석실적]]="","MISSING", IF(NOT(ISNUMBER(예실[[#This Row],[분석실적]])),"INVALID", IF(예실[[#This Row],[예산]]=0,"NO_BUDGET","OK")))</f>
        <v>OK</v>
      </c>
      <c r="S123" s="5">
        <f>IF(예실[[#This Row],[데이터상태]]&lt;&gt;"OK", "", IF(예실[[#This Row],[계정유형]]="수익", 예실[[#This Row],[예산]]-예실[[#This Row],[분석실적]], 예실[[#This Row],[분석실적]]-예실[[#This Row],[예산]]))</f>
        <v>7298000</v>
      </c>
      <c r="T123">
        <f>IF(예실[[#This Row],[데이터상태]]&lt;&gt;"OK", "", 예실[[#This Row],[불리금액]]/예실[[#This Row],[예산]])</f>
        <v>2.4326666666666667E-2</v>
      </c>
      <c r="U1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4" spans="1:21">
      <c r="A124" t="s">
        <v>47</v>
      </c>
      <c r="B124" t="s">
        <v>48</v>
      </c>
      <c r="C124" s="6">
        <v>46174</v>
      </c>
      <c r="D124">
        <v>2026</v>
      </c>
      <c r="E124">
        <v>6</v>
      </c>
      <c r="F124">
        <v>2</v>
      </c>
      <c r="G124" s="5">
        <v>300000000</v>
      </c>
      <c r="H124" s="5">
        <v>308301000</v>
      </c>
      <c r="I124" t="s">
        <v>40</v>
      </c>
      <c r="J124" t="s">
        <v>44</v>
      </c>
      <c r="K124">
        <f>COUNTIFS(예실[계정코드], 예실[[#This Row],[계정코드]], 예실[월], 예실[[#This Row],[월]])</f>
        <v>1</v>
      </c>
      <c r="L124">
        <f>AVERAGEIFS(예실[실적], 예실[계정코드], 예실[[#This Row],[계정코드]])</f>
        <v>301881190.47619045</v>
      </c>
      <c r="M124">
        <f>IF(ISNUMBER(예실[[#This Row],[실적]]), 예실[[#This Row],[실적]]/예실[[#This Row],[계정평균]], "")</f>
        <v>1.0212660136714145</v>
      </c>
      <c r="N124" t="str">
        <f>IF(예실[[#This Row],[평균대비배수]]="", "", IF(예실[[#This Row],[평균대비배수]]&gt;=튀는값배수기준, "원천확인", ""))</f>
        <v/>
      </c>
      <c r="O124" t="str">
        <f>예실[[#This Row],[계정코드]]&amp;"|"&amp;TEXT(예실[[#This Row],[월]], "yyyy-mm")</f>
        <v>5140|2026-06</v>
      </c>
      <c r="P124" s="28" t="str">
        <f>IFERROR(INDEX(보정[보정 값], MATCH(예실[[#This Row],[키]], 보정[키], 0)), "")</f>
        <v/>
      </c>
      <c r="Q124" s="28">
        <f>IF(예실[[#This Row],[보정값]]&lt;&gt;"", 예실[[#This Row],[보정값]], IF(예실[[#This Row],[실적]]="", "", 예실[[#This Row],[실적]]))</f>
        <v>308301000</v>
      </c>
      <c r="R124" t="str">
        <f>IF(예실[[#This Row],[분석실적]]="","MISSING", IF(NOT(ISNUMBER(예실[[#This Row],[분석실적]])),"INVALID", IF(예실[[#This Row],[예산]]=0,"NO_BUDGET","OK")))</f>
        <v>OK</v>
      </c>
      <c r="S124" s="5">
        <f>IF(예실[[#This Row],[데이터상태]]&lt;&gt;"OK", "", IF(예실[[#This Row],[계정유형]]="수익", 예실[[#This Row],[예산]]-예실[[#This Row],[분석실적]], 예실[[#This Row],[분석실적]]-예실[[#This Row],[예산]]))</f>
        <v>8301000</v>
      </c>
      <c r="T124">
        <f>IF(예실[[#This Row],[데이터상태]]&lt;&gt;"OK", "", 예실[[#This Row],[불리금액]]/예실[[#This Row],[예산]])</f>
        <v>2.767E-2</v>
      </c>
      <c r="U1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5" spans="1:21">
      <c r="A125" t="s">
        <v>47</v>
      </c>
      <c r="B125" t="s">
        <v>48</v>
      </c>
      <c r="C125" s="6">
        <v>46204</v>
      </c>
      <c r="D125">
        <v>2026</v>
      </c>
      <c r="E125">
        <v>7</v>
      </c>
      <c r="F125">
        <v>3</v>
      </c>
      <c r="G125" s="5">
        <v>300000000</v>
      </c>
      <c r="H125" s="5">
        <v>307432000</v>
      </c>
      <c r="I125" t="s">
        <v>40</v>
      </c>
      <c r="J125" t="s">
        <v>44</v>
      </c>
      <c r="K125">
        <f>COUNTIFS(예실[계정코드], 예실[[#This Row],[계정코드]], 예실[월], 예실[[#This Row],[월]])</f>
        <v>1</v>
      </c>
      <c r="L125">
        <f>AVERAGEIFS(예실[실적], 예실[계정코드], 예실[[#This Row],[계정코드]])</f>
        <v>301881190.47619045</v>
      </c>
      <c r="M125">
        <f>IF(ISNUMBER(예실[[#This Row],[실적]]), 예실[[#This Row],[실적]]/예실[[#This Row],[계정평균]], "")</f>
        <v>1.0183873977542413</v>
      </c>
      <c r="N125" t="str">
        <f>IF(예실[[#This Row],[평균대비배수]]="", "", IF(예실[[#This Row],[평균대비배수]]&gt;=튀는값배수기준, "원천확인", ""))</f>
        <v/>
      </c>
      <c r="O125" t="str">
        <f>예실[[#This Row],[계정코드]]&amp;"|"&amp;TEXT(예실[[#This Row],[월]], "yyyy-mm")</f>
        <v>5140|2026-07</v>
      </c>
      <c r="P125" s="28" t="str">
        <f>IFERROR(INDEX(보정[보정 값], MATCH(예실[[#This Row],[키]], 보정[키], 0)), "")</f>
        <v/>
      </c>
      <c r="Q125" s="28">
        <f>IF(예실[[#This Row],[보정값]]&lt;&gt;"", 예실[[#This Row],[보정값]], IF(예실[[#This Row],[실적]]="", "", 예실[[#This Row],[실적]]))</f>
        <v>307432000</v>
      </c>
      <c r="R125" t="str">
        <f>IF(예실[[#This Row],[분석실적]]="","MISSING", IF(NOT(ISNUMBER(예실[[#This Row],[분석실적]])),"INVALID", IF(예실[[#This Row],[예산]]=0,"NO_BUDGET","OK")))</f>
        <v>OK</v>
      </c>
      <c r="S125" s="5">
        <f>IF(예실[[#This Row],[데이터상태]]&lt;&gt;"OK", "", IF(예실[[#This Row],[계정유형]]="수익", 예실[[#This Row],[예산]]-예실[[#This Row],[분석실적]], 예실[[#This Row],[분석실적]]-예실[[#This Row],[예산]]))</f>
        <v>7432000</v>
      </c>
      <c r="T125">
        <f>IF(예실[[#This Row],[데이터상태]]&lt;&gt;"OK", "", 예실[[#This Row],[불리금액]]/예실[[#This Row],[예산]])</f>
        <v>2.4773333333333335E-2</v>
      </c>
      <c r="U1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6" spans="1:21">
      <c r="A126" t="s">
        <v>47</v>
      </c>
      <c r="B126" t="s">
        <v>48</v>
      </c>
      <c r="C126" s="6">
        <v>46235</v>
      </c>
      <c r="D126">
        <v>2026</v>
      </c>
      <c r="E126">
        <v>8</v>
      </c>
      <c r="F126">
        <v>3</v>
      </c>
      <c r="G126" s="5">
        <v>300000000</v>
      </c>
      <c r="H126" s="5">
        <v>308885000</v>
      </c>
      <c r="I126" t="s">
        <v>40</v>
      </c>
      <c r="J126" t="s">
        <v>44</v>
      </c>
      <c r="K126">
        <f>COUNTIFS(예실[계정코드], 예실[[#This Row],[계정코드]], 예실[월], 예실[[#This Row],[월]])</f>
        <v>1</v>
      </c>
      <c r="L126">
        <f>AVERAGEIFS(예실[실적], 예실[계정코드], 예실[[#This Row],[계정코드]])</f>
        <v>301881190.47619045</v>
      </c>
      <c r="M126">
        <f>IF(ISNUMBER(예실[[#This Row],[실적]]), 예실[[#This Row],[실적]]/예실[[#This Row],[계정평균]], "")</f>
        <v>1.0232005495697221</v>
      </c>
      <c r="N126" t="str">
        <f>IF(예실[[#This Row],[평균대비배수]]="", "", IF(예실[[#This Row],[평균대비배수]]&gt;=튀는값배수기준, "원천확인", ""))</f>
        <v/>
      </c>
      <c r="O126" t="str">
        <f>예실[[#This Row],[계정코드]]&amp;"|"&amp;TEXT(예실[[#This Row],[월]], "yyyy-mm")</f>
        <v>5140|2026-08</v>
      </c>
      <c r="P126" s="28" t="str">
        <f>IFERROR(INDEX(보정[보정 값], MATCH(예실[[#This Row],[키]], 보정[키], 0)), "")</f>
        <v/>
      </c>
      <c r="Q126" s="28">
        <f>IF(예실[[#This Row],[보정값]]&lt;&gt;"", 예실[[#This Row],[보정값]], IF(예실[[#This Row],[실적]]="", "", 예실[[#This Row],[실적]]))</f>
        <v>308885000</v>
      </c>
      <c r="R126" t="str">
        <f>IF(예실[[#This Row],[분석실적]]="","MISSING", IF(NOT(ISNUMBER(예실[[#This Row],[분석실적]])),"INVALID", IF(예실[[#This Row],[예산]]=0,"NO_BUDGET","OK")))</f>
        <v>OK</v>
      </c>
      <c r="S126" s="5">
        <f>IF(예실[[#This Row],[데이터상태]]&lt;&gt;"OK", "", IF(예실[[#This Row],[계정유형]]="수익", 예실[[#This Row],[예산]]-예실[[#This Row],[분석실적]], 예실[[#This Row],[분석실적]]-예실[[#This Row],[예산]]))</f>
        <v>8885000</v>
      </c>
      <c r="T126">
        <f>IF(예실[[#This Row],[데이터상태]]&lt;&gt;"OK", "", 예실[[#This Row],[불리금액]]/예실[[#This Row],[예산]])</f>
        <v>2.9616666666666666E-2</v>
      </c>
      <c r="U1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7" spans="1:21">
      <c r="A127" t="s">
        <v>63</v>
      </c>
      <c r="B127" t="s">
        <v>64</v>
      </c>
      <c r="C127" s="6">
        <v>46266</v>
      </c>
      <c r="D127">
        <v>2026</v>
      </c>
      <c r="E127">
        <v>9</v>
      </c>
      <c r="F127">
        <v>3</v>
      </c>
      <c r="G127" s="5">
        <v>120000000</v>
      </c>
      <c r="H127" s="5">
        <v>149802000</v>
      </c>
      <c r="I127" t="s">
        <v>51</v>
      </c>
      <c r="J127" t="s">
        <v>52</v>
      </c>
      <c r="K127">
        <f>COUNTIFS(예실[계정코드], 예실[[#This Row],[계정코드]], 예실[월], 예실[[#This Row],[월]])</f>
        <v>1</v>
      </c>
      <c r="L127">
        <f>AVERAGEIFS(예실[실적], 예실[계정코드], 예실[[#This Row],[계정코드]])</f>
        <v>114062523.80952381</v>
      </c>
      <c r="M127">
        <f>IF(ISNUMBER(예실[[#This Row],[실적]]), 예실[[#This Row],[실적]]/예실[[#This Row],[계정평균]], "")</f>
        <v>1.3133323285933822</v>
      </c>
      <c r="N127" t="str">
        <f>IF(예실[[#This Row],[평균대비배수]]="", "", IF(예실[[#This Row],[평균대비배수]]&gt;=튀는값배수기준, "원천확인", ""))</f>
        <v/>
      </c>
      <c r="O127" t="str">
        <f>예실[[#This Row],[계정코드]]&amp;"|"&amp;TEXT(예실[[#This Row],[월]], "yyyy-mm")</f>
        <v>6170|2026-09</v>
      </c>
      <c r="P127" s="28" t="str">
        <f>IFERROR(INDEX(보정[보정 값], MATCH(예실[[#This Row],[키]], 보정[키], 0)), "")</f>
        <v/>
      </c>
      <c r="Q127" s="28">
        <f>IF(예실[[#This Row],[보정값]]&lt;&gt;"", 예실[[#This Row],[보정값]], IF(예실[[#This Row],[실적]]="", "", 예실[[#This Row],[실적]]))</f>
        <v>149802000</v>
      </c>
      <c r="R127" t="str">
        <f>IF(예실[[#This Row],[분석실적]]="","MISSING", IF(NOT(ISNUMBER(예실[[#This Row],[분석실적]])),"INVALID", IF(예실[[#This Row],[예산]]=0,"NO_BUDGET","OK")))</f>
        <v>OK</v>
      </c>
      <c r="S127" s="5">
        <f>IF(예실[[#This Row],[데이터상태]]&lt;&gt;"OK", "", IF(예실[[#This Row],[계정유형]]="수익", 예실[[#This Row],[예산]]-예실[[#This Row],[분석실적]], 예실[[#This Row],[분석실적]]-예실[[#This Row],[예산]]))</f>
        <v>29802000</v>
      </c>
      <c r="T127" s="31">
        <f>IF(예실[[#This Row],[데이터상태]]&lt;&gt;"OK", "", 예실[[#This Row],[불리금액]]/예실[[#This Row],[예산]])</f>
        <v>0.24834999999999999</v>
      </c>
      <c r="U1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128" spans="1:21">
      <c r="A128" t="s">
        <v>49</v>
      </c>
      <c r="B128" t="s">
        <v>50</v>
      </c>
      <c r="C128" s="6">
        <v>45658</v>
      </c>
      <c r="D128">
        <v>2025</v>
      </c>
      <c r="E128">
        <v>1</v>
      </c>
      <c r="F128">
        <v>1</v>
      </c>
      <c r="G128" s="5">
        <v>350000000</v>
      </c>
      <c r="H128" s="5">
        <v>350160000</v>
      </c>
      <c r="I128" t="s">
        <v>51</v>
      </c>
      <c r="J128" t="s">
        <v>52</v>
      </c>
      <c r="K128">
        <f>COUNTIFS(예실[계정코드], 예실[[#This Row],[계정코드]], 예실[월], 예실[[#This Row],[월]])</f>
        <v>1</v>
      </c>
      <c r="L128">
        <f>AVERAGEIFS(예실[실적], 예실[계정코드], 예실[[#This Row],[계정코드]])</f>
        <v>357680238.09523809</v>
      </c>
      <c r="M128">
        <f>IF(ISNUMBER(예실[[#This Row],[실적]]), 예실[[#This Row],[실적]]/예실[[#This Row],[계정평균]], "")</f>
        <v>0.97897496899664971</v>
      </c>
      <c r="N128" t="str">
        <f>IF(예실[[#This Row],[평균대비배수]]="", "", IF(예실[[#This Row],[평균대비배수]]&gt;=튀는값배수기준, "원천확인", ""))</f>
        <v/>
      </c>
      <c r="O128" t="str">
        <f>예실[[#This Row],[계정코드]]&amp;"|"&amp;TEXT(예실[[#This Row],[월]], "yyyy-mm")</f>
        <v>6110|2025-01</v>
      </c>
      <c r="P128" s="28" t="str">
        <f>IFERROR(INDEX(보정[보정 값], MATCH(예실[[#This Row],[키]], 보정[키], 0)), "")</f>
        <v/>
      </c>
      <c r="Q128" s="28">
        <f>IF(예실[[#This Row],[보정값]]&lt;&gt;"", 예실[[#This Row],[보정값]], IF(예실[[#This Row],[실적]]="", "", 예실[[#This Row],[실적]]))</f>
        <v>350160000</v>
      </c>
      <c r="R128" t="str">
        <f>IF(예실[[#This Row],[분석실적]]="","MISSING", IF(NOT(ISNUMBER(예실[[#This Row],[분석실적]])),"INVALID", IF(예실[[#This Row],[예산]]=0,"NO_BUDGET","OK")))</f>
        <v>OK</v>
      </c>
      <c r="S128" s="5">
        <f>IF(예실[[#This Row],[데이터상태]]&lt;&gt;"OK", "", IF(예실[[#This Row],[계정유형]]="수익", 예실[[#This Row],[예산]]-예실[[#This Row],[분석실적]], 예실[[#This Row],[분석실적]]-예실[[#This Row],[예산]]))</f>
        <v>160000</v>
      </c>
      <c r="T128">
        <f>IF(예실[[#This Row],[데이터상태]]&lt;&gt;"OK", "", 예실[[#This Row],[불리금액]]/예실[[#This Row],[예산]])</f>
        <v>4.5714285714285713E-4</v>
      </c>
      <c r="U1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29" spans="1:21">
      <c r="A129" t="s">
        <v>49</v>
      </c>
      <c r="B129" t="s">
        <v>50</v>
      </c>
      <c r="C129" s="6">
        <v>45689</v>
      </c>
      <c r="D129">
        <v>2025</v>
      </c>
      <c r="E129">
        <v>2</v>
      </c>
      <c r="F129">
        <v>1</v>
      </c>
      <c r="G129" s="5">
        <v>350000000</v>
      </c>
      <c r="H129" s="5">
        <v>351023000</v>
      </c>
      <c r="I129" t="s">
        <v>51</v>
      </c>
      <c r="J129" t="s">
        <v>52</v>
      </c>
      <c r="K129">
        <f>COUNTIFS(예실[계정코드], 예실[[#This Row],[계정코드]], 예실[월], 예실[[#This Row],[월]])</f>
        <v>1</v>
      </c>
      <c r="L129">
        <f>AVERAGEIFS(예실[실적], 예실[계정코드], 예실[[#This Row],[계정코드]])</f>
        <v>357680238.09523809</v>
      </c>
      <c r="M129">
        <f>IF(ISNUMBER(예실[[#This Row],[실적]]), 예실[[#This Row],[실적]]/예실[[#This Row],[계정평균]], "")</f>
        <v>0.98138773858267925</v>
      </c>
      <c r="N129" t="str">
        <f>IF(예실[[#This Row],[평균대비배수]]="", "", IF(예실[[#This Row],[평균대비배수]]&gt;=튀는값배수기준, "원천확인", ""))</f>
        <v/>
      </c>
      <c r="O129" t="str">
        <f>예실[[#This Row],[계정코드]]&amp;"|"&amp;TEXT(예실[[#This Row],[월]], "yyyy-mm")</f>
        <v>6110|2025-02</v>
      </c>
      <c r="P129" s="28" t="str">
        <f>IFERROR(INDEX(보정[보정 값], MATCH(예실[[#This Row],[키]], 보정[키], 0)), "")</f>
        <v/>
      </c>
      <c r="Q129" s="28">
        <f>IF(예실[[#This Row],[보정값]]&lt;&gt;"", 예실[[#This Row],[보정값]], IF(예실[[#This Row],[실적]]="", "", 예실[[#This Row],[실적]]))</f>
        <v>351023000</v>
      </c>
      <c r="R129" t="str">
        <f>IF(예실[[#This Row],[분석실적]]="","MISSING", IF(NOT(ISNUMBER(예실[[#This Row],[분석실적]])),"INVALID", IF(예실[[#This Row],[예산]]=0,"NO_BUDGET","OK")))</f>
        <v>OK</v>
      </c>
      <c r="S129" s="5">
        <f>IF(예실[[#This Row],[데이터상태]]&lt;&gt;"OK", "", IF(예실[[#This Row],[계정유형]]="수익", 예실[[#This Row],[예산]]-예실[[#This Row],[분석실적]], 예실[[#This Row],[분석실적]]-예실[[#This Row],[예산]]))</f>
        <v>1023000</v>
      </c>
      <c r="T129">
        <f>IF(예실[[#This Row],[데이터상태]]&lt;&gt;"OK", "", 예실[[#This Row],[불리금액]]/예실[[#This Row],[예산]])</f>
        <v>2.9228571428571428E-3</v>
      </c>
      <c r="U1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0" spans="1:21">
      <c r="A130" t="s">
        <v>49</v>
      </c>
      <c r="B130" t="s">
        <v>50</v>
      </c>
      <c r="C130" s="6">
        <v>45717</v>
      </c>
      <c r="D130">
        <v>2025</v>
      </c>
      <c r="E130">
        <v>3</v>
      </c>
      <c r="F130">
        <v>1</v>
      </c>
      <c r="G130" s="5">
        <v>350000000</v>
      </c>
      <c r="H130" s="5">
        <v>347369000</v>
      </c>
      <c r="I130" t="s">
        <v>51</v>
      </c>
      <c r="J130" t="s">
        <v>52</v>
      </c>
      <c r="K130">
        <f>COUNTIFS(예실[계정코드], 예실[[#This Row],[계정코드]], 예실[월], 예실[[#This Row],[월]])</f>
        <v>1</v>
      </c>
      <c r="L130">
        <f>AVERAGEIFS(예실[실적], 예실[계정코드], 예실[[#This Row],[계정코드]])</f>
        <v>357680238.09523809</v>
      </c>
      <c r="M130">
        <f>IF(ISNUMBER(예실[[#This Row],[실적]]), 예실[[#This Row],[실적]]/예실[[#This Row],[계정평균]], "")</f>
        <v>0.97117190999942093</v>
      </c>
      <c r="N130" t="str">
        <f>IF(예실[[#This Row],[평균대비배수]]="", "", IF(예실[[#This Row],[평균대비배수]]&gt;=튀는값배수기준, "원천확인", ""))</f>
        <v/>
      </c>
      <c r="O130" t="str">
        <f>예실[[#This Row],[계정코드]]&amp;"|"&amp;TEXT(예실[[#This Row],[월]], "yyyy-mm")</f>
        <v>6110|2025-03</v>
      </c>
      <c r="P130" s="28" t="str">
        <f>IFERROR(INDEX(보정[보정 값], MATCH(예실[[#This Row],[키]], 보정[키], 0)), "")</f>
        <v/>
      </c>
      <c r="Q130" s="28">
        <f>IF(예실[[#This Row],[보정값]]&lt;&gt;"", 예실[[#This Row],[보정값]], IF(예실[[#This Row],[실적]]="", "", 예실[[#This Row],[실적]]))</f>
        <v>347369000</v>
      </c>
      <c r="R130" t="str">
        <f>IF(예실[[#This Row],[분석실적]]="","MISSING", IF(NOT(ISNUMBER(예실[[#This Row],[분석실적]])),"INVALID", IF(예실[[#This Row],[예산]]=0,"NO_BUDGET","OK")))</f>
        <v>OK</v>
      </c>
      <c r="S130" s="5">
        <f>IF(예실[[#This Row],[데이터상태]]&lt;&gt;"OK", "", IF(예실[[#This Row],[계정유형]]="수익", 예실[[#This Row],[예산]]-예실[[#This Row],[분석실적]], 예실[[#This Row],[분석실적]]-예실[[#This Row],[예산]]))</f>
        <v>-2631000</v>
      </c>
      <c r="T130">
        <f>IF(예실[[#This Row],[데이터상태]]&lt;&gt;"OK", "", 예실[[#This Row],[불리금액]]/예실[[#This Row],[예산]])</f>
        <v>-7.5171428571428568E-3</v>
      </c>
      <c r="U1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1" spans="1:21">
      <c r="A131" t="s">
        <v>49</v>
      </c>
      <c r="B131" t="s">
        <v>50</v>
      </c>
      <c r="C131" s="6">
        <v>45748</v>
      </c>
      <c r="D131">
        <v>2025</v>
      </c>
      <c r="E131">
        <v>4</v>
      </c>
      <c r="F131">
        <v>2</v>
      </c>
      <c r="G131" s="5">
        <v>350000000</v>
      </c>
      <c r="H131" s="5">
        <v>346788000</v>
      </c>
      <c r="I131" t="s">
        <v>51</v>
      </c>
      <c r="J131" t="s">
        <v>52</v>
      </c>
      <c r="K131">
        <f>COUNTIFS(예실[계정코드], 예실[[#This Row],[계정코드]], 예실[월], 예실[[#This Row],[월]])</f>
        <v>1</v>
      </c>
      <c r="L131">
        <f>AVERAGEIFS(예실[실적], 예실[계정코드], 예실[[#This Row],[계정코드]])</f>
        <v>357680238.09523809</v>
      </c>
      <c r="M131">
        <f>IF(ISNUMBER(예실[[#This Row],[실적]]), 예실[[#This Row],[실적]]/예실[[#This Row],[계정평균]], "")</f>
        <v>0.96954755411357707</v>
      </c>
      <c r="N131" t="str">
        <f>IF(예실[[#This Row],[평균대비배수]]="", "", IF(예실[[#This Row],[평균대비배수]]&gt;=튀는값배수기준, "원천확인", ""))</f>
        <v/>
      </c>
      <c r="O131" t="str">
        <f>예실[[#This Row],[계정코드]]&amp;"|"&amp;TEXT(예실[[#This Row],[월]], "yyyy-mm")</f>
        <v>6110|2025-04</v>
      </c>
      <c r="P131" s="28" t="str">
        <f>IFERROR(INDEX(보정[보정 값], MATCH(예실[[#This Row],[키]], 보정[키], 0)), "")</f>
        <v/>
      </c>
      <c r="Q131" s="28">
        <f>IF(예실[[#This Row],[보정값]]&lt;&gt;"", 예실[[#This Row],[보정값]], IF(예실[[#This Row],[실적]]="", "", 예실[[#This Row],[실적]]))</f>
        <v>346788000</v>
      </c>
      <c r="R131" t="str">
        <f>IF(예실[[#This Row],[분석실적]]="","MISSING", IF(NOT(ISNUMBER(예실[[#This Row],[분석실적]])),"INVALID", IF(예실[[#This Row],[예산]]=0,"NO_BUDGET","OK")))</f>
        <v>OK</v>
      </c>
      <c r="S131" s="5">
        <f>IF(예실[[#This Row],[데이터상태]]&lt;&gt;"OK", "", IF(예실[[#This Row],[계정유형]]="수익", 예실[[#This Row],[예산]]-예실[[#This Row],[분석실적]], 예실[[#This Row],[분석실적]]-예실[[#This Row],[예산]]))</f>
        <v>-3212000</v>
      </c>
      <c r="T131">
        <f>IF(예실[[#This Row],[데이터상태]]&lt;&gt;"OK", "", 예실[[#This Row],[불리금액]]/예실[[#This Row],[예산]])</f>
        <v>-9.1771428571428577E-3</v>
      </c>
      <c r="U1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2" spans="1:21">
      <c r="A132" t="s">
        <v>49</v>
      </c>
      <c r="B132" t="s">
        <v>50</v>
      </c>
      <c r="C132" s="6">
        <v>45778</v>
      </c>
      <c r="D132">
        <v>2025</v>
      </c>
      <c r="E132">
        <v>5</v>
      </c>
      <c r="F132">
        <v>2</v>
      </c>
      <c r="G132" s="5">
        <v>350000000</v>
      </c>
      <c r="H132" s="5">
        <v>348574000</v>
      </c>
      <c r="I132" t="s">
        <v>51</v>
      </c>
      <c r="J132" t="s">
        <v>52</v>
      </c>
      <c r="K132">
        <f>COUNTIFS(예실[계정코드], 예실[[#This Row],[계정코드]], 예실[월], 예실[[#This Row],[월]])</f>
        <v>1</v>
      </c>
      <c r="L132">
        <f>AVERAGEIFS(예실[실적], 예실[계정코드], 예실[[#This Row],[계정코드]])</f>
        <v>357680238.09523809</v>
      </c>
      <c r="M132">
        <f>IF(ISNUMBER(예실[[#This Row],[실적]]), 예실[[#This Row],[실적]]/예실[[#This Row],[계정평균]], "")</f>
        <v>0.97454084088142046</v>
      </c>
      <c r="N132" t="str">
        <f>IF(예실[[#This Row],[평균대비배수]]="", "", IF(예실[[#This Row],[평균대비배수]]&gt;=튀는값배수기준, "원천확인", ""))</f>
        <v/>
      </c>
      <c r="O132" t="str">
        <f>예실[[#This Row],[계정코드]]&amp;"|"&amp;TEXT(예실[[#This Row],[월]], "yyyy-mm")</f>
        <v>6110|2025-05</v>
      </c>
      <c r="P132" s="28" t="str">
        <f>IFERROR(INDEX(보정[보정 값], MATCH(예실[[#This Row],[키]], 보정[키], 0)), "")</f>
        <v/>
      </c>
      <c r="Q132" s="28">
        <f>IF(예실[[#This Row],[보정값]]&lt;&gt;"", 예실[[#This Row],[보정값]], IF(예실[[#This Row],[실적]]="", "", 예실[[#This Row],[실적]]))</f>
        <v>348574000</v>
      </c>
      <c r="R132" t="str">
        <f>IF(예실[[#This Row],[분석실적]]="","MISSING", IF(NOT(ISNUMBER(예실[[#This Row],[분석실적]])),"INVALID", IF(예실[[#This Row],[예산]]=0,"NO_BUDGET","OK")))</f>
        <v>OK</v>
      </c>
      <c r="S132" s="5">
        <f>IF(예실[[#This Row],[데이터상태]]&lt;&gt;"OK", "", IF(예실[[#This Row],[계정유형]]="수익", 예실[[#This Row],[예산]]-예실[[#This Row],[분석실적]], 예실[[#This Row],[분석실적]]-예실[[#This Row],[예산]]))</f>
        <v>-1426000</v>
      </c>
      <c r="T132">
        <f>IF(예실[[#This Row],[데이터상태]]&lt;&gt;"OK", "", 예실[[#This Row],[불리금액]]/예실[[#This Row],[예산]])</f>
        <v>-4.0742857142857143E-3</v>
      </c>
      <c r="U1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3" spans="1:21">
      <c r="A133" t="s">
        <v>49</v>
      </c>
      <c r="B133" t="s">
        <v>50</v>
      </c>
      <c r="C133" s="6">
        <v>45809</v>
      </c>
      <c r="D133">
        <v>2025</v>
      </c>
      <c r="E133">
        <v>6</v>
      </c>
      <c r="F133">
        <v>2</v>
      </c>
      <c r="G133" s="5">
        <v>350000000</v>
      </c>
      <c r="H133" s="5">
        <v>347292000</v>
      </c>
      <c r="I133" t="s">
        <v>51</v>
      </c>
      <c r="J133" t="s">
        <v>52</v>
      </c>
      <c r="K133">
        <f>COUNTIFS(예실[계정코드], 예실[[#This Row],[계정코드]], 예실[월], 예실[[#This Row],[월]])</f>
        <v>1</v>
      </c>
      <c r="L133">
        <f>AVERAGEIFS(예실[실적], 예실[계정코드], 예실[[#This Row],[계정코드]])</f>
        <v>357680238.09523809</v>
      </c>
      <c r="M133">
        <f>IF(ISNUMBER(예실[[#This Row],[실적]]), 예실[[#This Row],[실적]]/예실[[#This Row],[계정평균]], "")</f>
        <v>0.97095663391816445</v>
      </c>
      <c r="N133" t="str">
        <f>IF(예실[[#This Row],[평균대비배수]]="", "", IF(예실[[#This Row],[평균대비배수]]&gt;=튀는값배수기준, "원천확인", ""))</f>
        <v/>
      </c>
      <c r="O133" t="str">
        <f>예실[[#This Row],[계정코드]]&amp;"|"&amp;TEXT(예실[[#This Row],[월]], "yyyy-mm")</f>
        <v>6110|2025-06</v>
      </c>
      <c r="P133" s="28" t="str">
        <f>IFERROR(INDEX(보정[보정 값], MATCH(예실[[#This Row],[키]], 보정[키], 0)), "")</f>
        <v/>
      </c>
      <c r="Q133" s="28">
        <f>IF(예실[[#This Row],[보정값]]&lt;&gt;"", 예실[[#This Row],[보정값]], IF(예실[[#This Row],[실적]]="", "", 예실[[#This Row],[실적]]))</f>
        <v>347292000</v>
      </c>
      <c r="R133" t="str">
        <f>IF(예실[[#This Row],[분석실적]]="","MISSING", IF(NOT(ISNUMBER(예실[[#This Row],[분석실적]])),"INVALID", IF(예실[[#This Row],[예산]]=0,"NO_BUDGET","OK")))</f>
        <v>OK</v>
      </c>
      <c r="S133" s="5">
        <f>IF(예실[[#This Row],[데이터상태]]&lt;&gt;"OK", "", IF(예실[[#This Row],[계정유형]]="수익", 예실[[#This Row],[예산]]-예실[[#This Row],[분석실적]], 예실[[#This Row],[분석실적]]-예실[[#This Row],[예산]]))</f>
        <v>-2708000</v>
      </c>
      <c r="T133">
        <f>IF(예실[[#This Row],[데이터상태]]&lt;&gt;"OK", "", 예실[[#This Row],[불리금액]]/예실[[#This Row],[예산]])</f>
        <v>-7.7371428571428574E-3</v>
      </c>
      <c r="U1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4" spans="1:21">
      <c r="A134" t="s">
        <v>49</v>
      </c>
      <c r="B134" t="s">
        <v>50</v>
      </c>
      <c r="C134" s="6">
        <v>45839</v>
      </c>
      <c r="D134">
        <v>2025</v>
      </c>
      <c r="E134">
        <v>7</v>
      </c>
      <c r="F134">
        <v>3</v>
      </c>
      <c r="G134" s="5">
        <v>350000000</v>
      </c>
      <c r="H134" s="5">
        <v>348419000</v>
      </c>
      <c r="I134" t="s">
        <v>51</v>
      </c>
      <c r="J134" t="s">
        <v>52</v>
      </c>
      <c r="K134">
        <f>COUNTIFS(예실[계정코드], 예실[[#This Row],[계정코드]], 예실[월], 예실[[#This Row],[월]])</f>
        <v>1</v>
      </c>
      <c r="L134">
        <f>AVERAGEIFS(예실[실적], 예실[계정코드], 예실[[#This Row],[계정코드]])</f>
        <v>357680238.09523809</v>
      </c>
      <c r="M134">
        <f>IF(ISNUMBER(예실[[#This Row],[실적]]), 예실[[#This Row],[실적]]/예실[[#This Row],[계정평균]], "")</f>
        <v>0.97410749292564458</v>
      </c>
      <c r="N134" t="str">
        <f>IF(예실[[#This Row],[평균대비배수]]="", "", IF(예실[[#This Row],[평균대비배수]]&gt;=튀는값배수기준, "원천확인", ""))</f>
        <v/>
      </c>
      <c r="O134" t="str">
        <f>예실[[#This Row],[계정코드]]&amp;"|"&amp;TEXT(예실[[#This Row],[월]], "yyyy-mm")</f>
        <v>6110|2025-07</v>
      </c>
      <c r="P134" s="28" t="str">
        <f>IFERROR(INDEX(보정[보정 값], MATCH(예실[[#This Row],[키]], 보정[키], 0)), "")</f>
        <v/>
      </c>
      <c r="Q134" s="28">
        <f>IF(예실[[#This Row],[보정값]]&lt;&gt;"", 예실[[#This Row],[보정값]], IF(예실[[#This Row],[실적]]="", "", 예실[[#This Row],[실적]]))</f>
        <v>348419000</v>
      </c>
      <c r="R134" t="str">
        <f>IF(예실[[#This Row],[분석실적]]="","MISSING", IF(NOT(ISNUMBER(예실[[#This Row],[분석실적]])),"INVALID", IF(예실[[#This Row],[예산]]=0,"NO_BUDGET","OK")))</f>
        <v>OK</v>
      </c>
      <c r="S134" s="5">
        <f>IF(예실[[#This Row],[데이터상태]]&lt;&gt;"OK", "", IF(예실[[#This Row],[계정유형]]="수익", 예실[[#This Row],[예산]]-예실[[#This Row],[분석실적]], 예실[[#This Row],[분석실적]]-예실[[#This Row],[예산]]))</f>
        <v>-1581000</v>
      </c>
      <c r="T134">
        <f>IF(예실[[#This Row],[데이터상태]]&lt;&gt;"OK", "", 예실[[#This Row],[불리금액]]/예실[[#This Row],[예산]])</f>
        <v>-4.5171428571428567E-3</v>
      </c>
      <c r="U1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5" spans="1:21">
      <c r="A135" t="s">
        <v>49</v>
      </c>
      <c r="B135" t="s">
        <v>50</v>
      </c>
      <c r="C135" s="6">
        <v>45870</v>
      </c>
      <c r="D135">
        <v>2025</v>
      </c>
      <c r="E135">
        <v>8</v>
      </c>
      <c r="F135">
        <v>3</v>
      </c>
      <c r="G135" s="5">
        <v>350000000</v>
      </c>
      <c r="H135" s="5">
        <v>346815000</v>
      </c>
      <c r="I135" t="s">
        <v>51</v>
      </c>
      <c r="J135" t="s">
        <v>52</v>
      </c>
      <c r="K135">
        <f>COUNTIFS(예실[계정코드], 예실[[#This Row],[계정코드]], 예실[월], 예실[[#This Row],[월]])</f>
        <v>1</v>
      </c>
      <c r="L135">
        <f>AVERAGEIFS(예실[실적], 예실[계정코드], 예실[[#This Row],[계정코드]])</f>
        <v>357680238.09523809</v>
      </c>
      <c r="M135">
        <f>IF(ISNUMBER(예실[[#This Row],[실적]]), 예실[[#This Row],[실적]]/예실[[#This Row],[계정평균]], "")</f>
        <v>0.96962304053168002</v>
      </c>
      <c r="N135" t="str">
        <f>IF(예실[[#This Row],[평균대비배수]]="", "", IF(예실[[#This Row],[평균대비배수]]&gt;=튀는값배수기준, "원천확인", ""))</f>
        <v/>
      </c>
      <c r="O135" t="str">
        <f>예실[[#This Row],[계정코드]]&amp;"|"&amp;TEXT(예실[[#This Row],[월]], "yyyy-mm")</f>
        <v>6110|2025-08</v>
      </c>
      <c r="P135" s="28" t="str">
        <f>IFERROR(INDEX(보정[보정 값], MATCH(예실[[#This Row],[키]], 보정[키], 0)), "")</f>
        <v/>
      </c>
      <c r="Q135" s="28">
        <f>IF(예실[[#This Row],[보정값]]&lt;&gt;"", 예실[[#This Row],[보정값]], IF(예실[[#This Row],[실적]]="", "", 예실[[#This Row],[실적]]))</f>
        <v>346815000</v>
      </c>
      <c r="R135" t="str">
        <f>IF(예실[[#This Row],[분석실적]]="","MISSING", IF(NOT(ISNUMBER(예실[[#This Row],[분석실적]])),"INVALID", IF(예실[[#This Row],[예산]]=0,"NO_BUDGET","OK")))</f>
        <v>OK</v>
      </c>
      <c r="S135" s="5">
        <f>IF(예실[[#This Row],[데이터상태]]&lt;&gt;"OK", "", IF(예실[[#This Row],[계정유형]]="수익", 예실[[#This Row],[예산]]-예실[[#This Row],[분석실적]], 예실[[#This Row],[분석실적]]-예실[[#This Row],[예산]]))</f>
        <v>-3185000</v>
      </c>
      <c r="T135">
        <f>IF(예실[[#This Row],[데이터상태]]&lt;&gt;"OK", "", 예실[[#This Row],[불리금액]]/예실[[#This Row],[예산]])</f>
        <v>-9.1000000000000004E-3</v>
      </c>
      <c r="U1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6" spans="1:21">
      <c r="A136" t="s">
        <v>49</v>
      </c>
      <c r="B136" t="s">
        <v>50</v>
      </c>
      <c r="C136" s="6">
        <v>45901</v>
      </c>
      <c r="D136">
        <v>2025</v>
      </c>
      <c r="E136">
        <v>9</v>
      </c>
      <c r="F136">
        <v>3</v>
      </c>
      <c r="G136" s="5">
        <v>350000000</v>
      </c>
      <c r="H136" s="5">
        <v>350937000</v>
      </c>
      <c r="I136" t="s">
        <v>51</v>
      </c>
      <c r="J136" t="s">
        <v>52</v>
      </c>
      <c r="K136">
        <f>COUNTIFS(예실[계정코드], 예실[[#This Row],[계정코드]], 예실[월], 예실[[#This Row],[월]])</f>
        <v>1</v>
      </c>
      <c r="L136">
        <f>AVERAGEIFS(예실[실적], 예실[계정코드], 예실[[#This Row],[계정코드]])</f>
        <v>357680238.09523809</v>
      </c>
      <c r="M136">
        <f>IF(ISNUMBER(예실[[#This Row],[실적]]), 예실[[#This Row],[실적]]/예실[[#This Row],[계정평균]], "")</f>
        <v>0.98114730036205522</v>
      </c>
      <c r="N136" t="str">
        <f>IF(예실[[#This Row],[평균대비배수]]="", "", IF(예실[[#This Row],[평균대비배수]]&gt;=튀는값배수기준, "원천확인", ""))</f>
        <v/>
      </c>
      <c r="O136" t="str">
        <f>예실[[#This Row],[계정코드]]&amp;"|"&amp;TEXT(예실[[#This Row],[월]], "yyyy-mm")</f>
        <v>6110|2025-09</v>
      </c>
      <c r="P136" s="28" t="str">
        <f>IFERROR(INDEX(보정[보정 값], MATCH(예실[[#This Row],[키]], 보정[키], 0)), "")</f>
        <v/>
      </c>
      <c r="Q136" s="28">
        <f>IF(예실[[#This Row],[보정값]]&lt;&gt;"", 예실[[#This Row],[보정값]], IF(예실[[#This Row],[실적]]="", "", 예실[[#This Row],[실적]]))</f>
        <v>350937000</v>
      </c>
      <c r="R136" t="str">
        <f>IF(예실[[#This Row],[분석실적]]="","MISSING", IF(NOT(ISNUMBER(예실[[#This Row],[분석실적]])),"INVALID", IF(예실[[#This Row],[예산]]=0,"NO_BUDGET","OK")))</f>
        <v>OK</v>
      </c>
      <c r="S136" s="5">
        <f>IF(예실[[#This Row],[데이터상태]]&lt;&gt;"OK", "", IF(예실[[#This Row],[계정유형]]="수익", 예실[[#This Row],[예산]]-예실[[#This Row],[분석실적]], 예실[[#This Row],[분석실적]]-예실[[#This Row],[예산]]))</f>
        <v>937000</v>
      </c>
      <c r="T136">
        <f>IF(예실[[#This Row],[데이터상태]]&lt;&gt;"OK", "", 예실[[#This Row],[불리금액]]/예실[[#This Row],[예산]])</f>
        <v>2.6771428571428571E-3</v>
      </c>
      <c r="U1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7" spans="1:21">
      <c r="A137" t="s">
        <v>49</v>
      </c>
      <c r="B137" t="s">
        <v>50</v>
      </c>
      <c r="C137" s="6">
        <v>45931</v>
      </c>
      <c r="D137">
        <v>2025</v>
      </c>
      <c r="E137">
        <v>10</v>
      </c>
      <c r="F137">
        <v>4</v>
      </c>
      <c r="G137" s="5">
        <v>350000000</v>
      </c>
      <c r="H137" s="5">
        <v>347115000</v>
      </c>
      <c r="I137" t="s">
        <v>51</v>
      </c>
      <c r="J137" t="s">
        <v>52</v>
      </c>
      <c r="K137">
        <f>COUNTIFS(예실[계정코드], 예실[[#This Row],[계정코드]], 예실[월], 예실[[#This Row],[월]])</f>
        <v>1</v>
      </c>
      <c r="L137">
        <f>AVERAGEIFS(예실[실적], 예실[계정코드], 예실[[#This Row],[계정코드]])</f>
        <v>357680238.09523809</v>
      </c>
      <c r="M137">
        <f>IF(ISNUMBER(예실[[#This Row],[실적]]), 예실[[#This Row],[실적]]/예실[[#This Row],[계정평균]], "")</f>
        <v>0.97046177851060111</v>
      </c>
      <c r="N137" t="str">
        <f>IF(예실[[#This Row],[평균대비배수]]="", "", IF(예실[[#This Row],[평균대비배수]]&gt;=튀는값배수기준, "원천확인", ""))</f>
        <v/>
      </c>
      <c r="O137" t="str">
        <f>예실[[#This Row],[계정코드]]&amp;"|"&amp;TEXT(예실[[#This Row],[월]], "yyyy-mm")</f>
        <v>6110|2025-10</v>
      </c>
      <c r="P137" s="28" t="str">
        <f>IFERROR(INDEX(보정[보정 값], MATCH(예실[[#This Row],[키]], 보정[키], 0)), "")</f>
        <v/>
      </c>
      <c r="Q137" s="28">
        <f>IF(예실[[#This Row],[보정값]]&lt;&gt;"", 예실[[#This Row],[보정값]], IF(예실[[#This Row],[실적]]="", "", 예실[[#This Row],[실적]]))</f>
        <v>347115000</v>
      </c>
      <c r="R137" t="str">
        <f>IF(예실[[#This Row],[분석실적]]="","MISSING", IF(NOT(ISNUMBER(예실[[#This Row],[분석실적]])),"INVALID", IF(예실[[#This Row],[예산]]=0,"NO_BUDGET","OK")))</f>
        <v>OK</v>
      </c>
      <c r="S137" s="5">
        <f>IF(예실[[#This Row],[데이터상태]]&lt;&gt;"OK", "", IF(예실[[#This Row],[계정유형]]="수익", 예실[[#This Row],[예산]]-예실[[#This Row],[분석실적]], 예실[[#This Row],[분석실적]]-예실[[#This Row],[예산]]))</f>
        <v>-2885000</v>
      </c>
      <c r="T137">
        <f>IF(예실[[#This Row],[데이터상태]]&lt;&gt;"OK", "", 예실[[#This Row],[불리금액]]/예실[[#This Row],[예산]])</f>
        <v>-8.242857142857142E-3</v>
      </c>
      <c r="U1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8" spans="1:21">
      <c r="A138" t="s">
        <v>49</v>
      </c>
      <c r="B138" t="s">
        <v>50</v>
      </c>
      <c r="C138" s="6">
        <v>45962</v>
      </c>
      <c r="D138">
        <v>2025</v>
      </c>
      <c r="E138">
        <v>11</v>
      </c>
      <c r="F138">
        <v>4</v>
      </c>
      <c r="G138" s="5">
        <v>350000000</v>
      </c>
      <c r="H138" s="5">
        <v>349886000</v>
      </c>
      <c r="I138" t="s">
        <v>51</v>
      </c>
      <c r="J138" t="s">
        <v>52</v>
      </c>
      <c r="K138">
        <f>COUNTIFS(예실[계정코드], 예실[[#This Row],[계정코드]], 예실[월], 예실[[#This Row],[월]])</f>
        <v>1</v>
      </c>
      <c r="L138">
        <f>AVERAGEIFS(예실[실적], 예실[계정코드], 예실[[#This Row],[계정코드]])</f>
        <v>357680238.09523809</v>
      </c>
      <c r="M138">
        <f>IF(ISNUMBER(예실[[#This Row],[실적]]), 예실[[#This Row],[실적]]/예실[[#This Row],[계정평균]], "")</f>
        <v>0.97820892164256845</v>
      </c>
      <c r="N138" t="str">
        <f>IF(예실[[#This Row],[평균대비배수]]="", "", IF(예실[[#This Row],[평균대비배수]]&gt;=튀는값배수기준, "원천확인", ""))</f>
        <v/>
      </c>
      <c r="O138" t="str">
        <f>예실[[#This Row],[계정코드]]&amp;"|"&amp;TEXT(예실[[#This Row],[월]], "yyyy-mm")</f>
        <v>6110|2025-11</v>
      </c>
      <c r="P138" s="28" t="str">
        <f>IFERROR(INDEX(보정[보정 값], MATCH(예실[[#This Row],[키]], 보정[키], 0)), "")</f>
        <v/>
      </c>
      <c r="Q138" s="28">
        <f>IF(예실[[#This Row],[보정값]]&lt;&gt;"", 예실[[#This Row],[보정값]], IF(예실[[#This Row],[실적]]="", "", 예실[[#This Row],[실적]]))</f>
        <v>349886000</v>
      </c>
      <c r="R138" t="str">
        <f>IF(예실[[#This Row],[분석실적]]="","MISSING", IF(NOT(ISNUMBER(예실[[#This Row],[분석실적]])),"INVALID", IF(예실[[#This Row],[예산]]=0,"NO_BUDGET","OK")))</f>
        <v>OK</v>
      </c>
      <c r="S138" s="5">
        <f>IF(예실[[#This Row],[데이터상태]]&lt;&gt;"OK", "", IF(예실[[#This Row],[계정유형]]="수익", 예실[[#This Row],[예산]]-예실[[#This Row],[분석실적]], 예실[[#This Row],[분석실적]]-예실[[#This Row],[예산]]))</f>
        <v>-114000</v>
      </c>
      <c r="T138">
        <f>IF(예실[[#This Row],[데이터상태]]&lt;&gt;"OK", "", 예실[[#This Row],[불리금액]]/예실[[#This Row],[예산]])</f>
        <v>-3.2571428571428573E-4</v>
      </c>
      <c r="U1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39" spans="1:21">
      <c r="A139" t="s">
        <v>49</v>
      </c>
      <c r="B139" t="s">
        <v>50</v>
      </c>
      <c r="C139" s="6">
        <v>45992</v>
      </c>
      <c r="D139">
        <v>2025</v>
      </c>
      <c r="E139">
        <v>12</v>
      </c>
      <c r="F139">
        <v>4</v>
      </c>
      <c r="G139" s="5">
        <v>350000000</v>
      </c>
      <c r="H139" s="5">
        <v>349920000</v>
      </c>
      <c r="I139" t="s">
        <v>51</v>
      </c>
      <c r="J139" t="s">
        <v>52</v>
      </c>
      <c r="K139">
        <f>COUNTIFS(예실[계정코드], 예실[[#This Row],[계정코드]], 예실[월], 예실[[#This Row],[월]])</f>
        <v>1</v>
      </c>
      <c r="L139">
        <f>AVERAGEIFS(예실[실적], 예실[계정코드], 예실[[#This Row],[계정코드]])</f>
        <v>357680238.09523809</v>
      </c>
      <c r="M139">
        <f>IF(ISNUMBER(예실[[#This Row],[실적]]), 예실[[#This Row],[실적]]/예실[[#This Row],[계정평균]], "")</f>
        <v>0.97830397861351293</v>
      </c>
      <c r="N139" t="str">
        <f>IF(예실[[#This Row],[평균대비배수]]="", "", IF(예실[[#This Row],[평균대비배수]]&gt;=튀는값배수기준, "원천확인", ""))</f>
        <v/>
      </c>
      <c r="O139" t="str">
        <f>예실[[#This Row],[계정코드]]&amp;"|"&amp;TEXT(예실[[#This Row],[월]], "yyyy-mm")</f>
        <v>6110|2025-12</v>
      </c>
      <c r="P139" s="28" t="str">
        <f>IFERROR(INDEX(보정[보정 값], MATCH(예실[[#This Row],[키]], 보정[키], 0)), "")</f>
        <v/>
      </c>
      <c r="Q139" s="28">
        <f>IF(예실[[#This Row],[보정값]]&lt;&gt;"", 예실[[#This Row],[보정값]], IF(예실[[#This Row],[실적]]="", "", 예실[[#This Row],[실적]]))</f>
        <v>349920000</v>
      </c>
      <c r="R139" t="str">
        <f>IF(예실[[#This Row],[분석실적]]="","MISSING", IF(NOT(ISNUMBER(예실[[#This Row],[분석실적]])),"INVALID", IF(예실[[#This Row],[예산]]=0,"NO_BUDGET","OK")))</f>
        <v>OK</v>
      </c>
      <c r="S139" s="5">
        <f>IF(예실[[#This Row],[데이터상태]]&lt;&gt;"OK", "", IF(예실[[#This Row],[계정유형]]="수익", 예실[[#This Row],[예산]]-예실[[#This Row],[분석실적]], 예실[[#This Row],[분석실적]]-예실[[#This Row],[예산]]))</f>
        <v>-80000</v>
      </c>
      <c r="T139">
        <f>IF(예실[[#This Row],[데이터상태]]&lt;&gt;"OK", "", 예실[[#This Row],[불리금액]]/예실[[#This Row],[예산]])</f>
        <v>-2.2857142857142857E-4</v>
      </c>
      <c r="U1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0" spans="1:21">
      <c r="A140" t="s">
        <v>49</v>
      </c>
      <c r="B140" t="s">
        <v>50</v>
      </c>
      <c r="C140" s="6">
        <v>46023</v>
      </c>
      <c r="D140">
        <v>2026</v>
      </c>
      <c r="E140">
        <v>1</v>
      </c>
      <c r="F140">
        <v>1</v>
      </c>
      <c r="G140" s="5">
        <v>371000000</v>
      </c>
      <c r="H140" s="5">
        <v>371704000</v>
      </c>
      <c r="I140" t="s">
        <v>51</v>
      </c>
      <c r="J140" t="s">
        <v>52</v>
      </c>
      <c r="K140">
        <f>COUNTIFS(예실[계정코드], 예실[[#This Row],[계정코드]], 예실[월], 예실[[#This Row],[월]])</f>
        <v>1</v>
      </c>
      <c r="L140">
        <f>AVERAGEIFS(예실[실적], 예실[계정코드], 예실[[#This Row],[계정코드]])</f>
        <v>357680238.09523809</v>
      </c>
      <c r="M140">
        <f>IF(ISNUMBER(예실[[#This Row],[실적]]), 예실[[#This Row],[실적]]/예실[[#This Row],[계정평균]], "")</f>
        <v>1.0392075390562334</v>
      </c>
      <c r="N140" t="str">
        <f>IF(예실[[#This Row],[평균대비배수]]="", "", IF(예실[[#This Row],[평균대비배수]]&gt;=튀는값배수기준, "원천확인", ""))</f>
        <v/>
      </c>
      <c r="O140" t="str">
        <f>예실[[#This Row],[계정코드]]&amp;"|"&amp;TEXT(예실[[#This Row],[월]], "yyyy-mm")</f>
        <v>6110|2026-01</v>
      </c>
      <c r="P140" s="28" t="str">
        <f>IFERROR(INDEX(보정[보정 값], MATCH(예실[[#This Row],[키]], 보정[키], 0)), "")</f>
        <v/>
      </c>
      <c r="Q140" s="28">
        <f>IF(예실[[#This Row],[보정값]]&lt;&gt;"", 예실[[#This Row],[보정값]], IF(예실[[#This Row],[실적]]="", "", 예실[[#This Row],[실적]]))</f>
        <v>371704000</v>
      </c>
      <c r="R140" t="str">
        <f>IF(예실[[#This Row],[분석실적]]="","MISSING", IF(NOT(ISNUMBER(예실[[#This Row],[분석실적]])),"INVALID", IF(예실[[#This Row],[예산]]=0,"NO_BUDGET","OK")))</f>
        <v>OK</v>
      </c>
      <c r="S140" s="5">
        <f>IF(예실[[#This Row],[데이터상태]]&lt;&gt;"OK", "", IF(예실[[#This Row],[계정유형]]="수익", 예실[[#This Row],[예산]]-예실[[#This Row],[분석실적]], 예실[[#This Row],[분석실적]]-예실[[#This Row],[예산]]))</f>
        <v>704000</v>
      </c>
      <c r="T140">
        <f>IF(예실[[#This Row],[데이터상태]]&lt;&gt;"OK", "", 예실[[#This Row],[불리금액]]/예실[[#This Row],[예산]])</f>
        <v>1.8975741239892184E-3</v>
      </c>
      <c r="U1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1" spans="1:21">
      <c r="A141" t="s">
        <v>49</v>
      </c>
      <c r="B141" t="s">
        <v>50</v>
      </c>
      <c r="C141" s="6">
        <v>46054</v>
      </c>
      <c r="D141">
        <v>2026</v>
      </c>
      <c r="E141">
        <v>2</v>
      </c>
      <c r="F141">
        <v>1</v>
      </c>
      <c r="G141" s="5">
        <v>371000000</v>
      </c>
      <c r="H141" s="5">
        <v>370907000</v>
      </c>
      <c r="I141" t="s">
        <v>51</v>
      </c>
      <c r="J141" t="s">
        <v>52</v>
      </c>
      <c r="K141">
        <f>COUNTIFS(예실[계정코드], 예실[[#This Row],[계정코드]], 예실[월], 예실[[#This Row],[월]])</f>
        <v>1</v>
      </c>
      <c r="L141">
        <f>AVERAGEIFS(예실[실적], 예실[계정코드], 예실[[#This Row],[계정코드]])</f>
        <v>357680238.09523809</v>
      </c>
      <c r="M141">
        <f>IF(ISNUMBER(예실[[#This Row],[실적]]), 예실[[#This Row],[실적]]/예실[[#This Row],[계정평균]], "")</f>
        <v>1.0369792918255665</v>
      </c>
      <c r="N141" t="str">
        <f>IF(예실[[#This Row],[평균대비배수]]="", "", IF(예실[[#This Row],[평균대비배수]]&gt;=튀는값배수기준, "원천확인", ""))</f>
        <v/>
      </c>
      <c r="O141" t="str">
        <f>예실[[#This Row],[계정코드]]&amp;"|"&amp;TEXT(예실[[#This Row],[월]], "yyyy-mm")</f>
        <v>6110|2026-02</v>
      </c>
      <c r="P141" s="28" t="str">
        <f>IFERROR(INDEX(보정[보정 값], MATCH(예실[[#This Row],[키]], 보정[키], 0)), "")</f>
        <v/>
      </c>
      <c r="Q141" s="28">
        <f>IF(예실[[#This Row],[보정값]]&lt;&gt;"", 예실[[#This Row],[보정값]], IF(예실[[#This Row],[실적]]="", "", 예실[[#This Row],[실적]]))</f>
        <v>370907000</v>
      </c>
      <c r="R141" t="str">
        <f>IF(예실[[#This Row],[분석실적]]="","MISSING", IF(NOT(ISNUMBER(예실[[#This Row],[분석실적]])),"INVALID", IF(예실[[#This Row],[예산]]=0,"NO_BUDGET","OK")))</f>
        <v>OK</v>
      </c>
      <c r="S141" s="5">
        <f>IF(예실[[#This Row],[데이터상태]]&lt;&gt;"OK", "", IF(예실[[#This Row],[계정유형]]="수익", 예실[[#This Row],[예산]]-예실[[#This Row],[분석실적]], 예실[[#This Row],[분석실적]]-예실[[#This Row],[예산]]))</f>
        <v>-93000</v>
      </c>
      <c r="T141">
        <f>IF(예실[[#This Row],[데이터상태]]&lt;&gt;"OK", "", 예실[[#This Row],[불리금액]]/예실[[#This Row],[예산]])</f>
        <v>-2.5067385444743937E-4</v>
      </c>
      <c r="U1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2" spans="1:21">
      <c r="A142" t="s">
        <v>49</v>
      </c>
      <c r="B142" t="s">
        <v>50</v>
      </c>
      <c r="C142" s="6">
        <v>46082</v>
      </c>
      <c r="D142">
        <v>2026</v>
      </c>
      <c r="E142">
        <v>3</v>
      </c>
      <c r="F142">
        <v>1</v>
      </c>
      <c r="G142" s="5">
        <v>371000000</v>
      </c>
      <c r="H142" s="5">
        <v>368085000</v>
      </c>
      <c r="I142" t="s">
        <v>51</v>
      </c>
      <c r="J142" t="s">
        <v>52</v>
      </c>
      <c r="K142">
        <f>COUNTIFS(예실[계정코드], 예실[[#This Row],[계정코드]], 예실[월], 예실[[#This Row],[월]])</f>
        <v>1</v>
      </c>
      <c r="L142">
        <f>AVERAGEIFS(예실[실적], 예실[계정코드], 예실[[#This Row],[계정코드]])</f>
        <v>357680238.09523809</v>
      </c>
      <c r="M142">
        <f>IF(ISNUMBER(예실[[#This Row],[실적]]), 예실[[#This Row],[실적]]/예실[[#This Row],[계정평균]], "")</f>
        <v>1.0290895632371824</v>
      </c>
      <c r="N142" t="str">
        <f>IF(예실[[#This Row],[평균대비배수]]="", "", IF(예실[[#This Row],[평균대비배수]]&gt;=튀는값배수기준, "원천확인", ""))</f>
        <v/>
      </c>
      <c r="O142" t="str">
        <f>예실[[#This Row],[계정코드]]&amp;"|"&amp;TEXT(예실[[#This Row],[월]], "yyyy-mm")</f>
        <v>6110|2026-03</v>
      </c>
      <c r="P142" s="28" t="str">
        <f>IFERROR(INDEX(보정[보정 값], MATCH(예실[[#This Row],[키]], 보정[키], 0)), "")</f>
        <v/>
      </c>
      <c r="Q142" s="28">
        <f>IF(예실[[#This Row],[보정값]]&lt;&gt;"", 예실[[#This Row],[보정값]], IF(예실[[#This Row],[실적]]="", "", 예실[[#This Row],[실적]]))</f>
        <v>368085000</v>
      </c>
      <c r="R142" t="str">
        <f>IF(예실[[#This Row],[분석실적]]="","MISSING", IF(NOT(ISNUMBER(예실[[#This Row],[분석실적]])),"INVALID", IF(예실[[#This Row],[예산]]=0,"NO_BUDGET","OK")))</f>
        <v>OK</v>
      </c>
      <c r="S142" s="5">
        <f>IF(예실[[#This Row],[데이터상태]]&lt;&gt;"OK", "", IF(예실[[#This Row],[계정유형]]="수익", 예실[[#This Row],[예산]]-예실[[#This Row],[분석실적]], 예실[[#This Row],[분석실적]]-예실[[#This Row],[예산]]))</f>
        <v>-2915000</v>
      </c>
      <c r="T142">
        <f>IF(예실[[#This Row],[데이터상태]]&lt;&gt;"OK", "", 예실[[#This Row],[불리금액]]/예실[[#This Row],[예산]])</f>
        <v>-7.8571428571428577E-3</v>
      </c>
      <c r="U1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3" spans="1:21">
      <c r="A143" t="s">
        <v>49</v>
      </c>
      <c r="B143" t="s">
        <v>50</v>
      </c>
      <c r="C143" s="6">
        <v>46113</v>
      </c>
      <c r="D143">
        <v>2026</v>
      </c>
      <c r="E143">
        <v>4</v>
      </c>
      <c r="F143">
        <v>2</v>
      </c>
      <c r="G143" s="5">
        <v>371000000</v>
      </c>
      <c r="H143" s="5">
        <v>368064000</v>
      </c>
      <c r="I143" t="s">
        <v>51</v>
      </c>
      <c r="J143" t="s">
        <v>52</v>
      </c>
      <c r="K143">
        <f>COUNTIFS(예실[계정코드], 예실[[#This Row],[계정코드]], 예실[월], 예실[[#This Row],[월]])</f>
        <v>1</v>
      </c>
      <c r="L143">
        <f>AVERAGEIFS(예실[실적], 예실[계정코드], 예실[[#This Row],[계정코드]])</f>
        <v>357680238.09523809</v>
      </c>
      <c r="M143">
        <f>IF(ISNUMBER(예실[[#This Row],[실적]]), 예실[[#This Row],[실적]]/예실[[#This Row],[계정평균]], "")</f>
        <v>1.0290308515786579</v>
      </c>
      <c r="N143" t="str">
        <f>IF(예실[[#This Row],[평균대비배수]]="", "", IF(예실[[#This Row],[평균대비배수]]&gt;=튀는값배수기준, "원천확인", ""))</f>
        <v/>
      </c>
      <c r="O143" t="str">
        <f>예실[[#This Row],[계정코드]]&amp;"|"&amp;TEXT(예실[[#This Row],[월]], "yyyy-mm")</f>
        <v>6110|2026-04</v>
      </c>
      <c r="P143" s="28" t="str">
        <f>IFERROR(INDEX(보정[보정 값], MATCH(예실[[#This Row],[키]], 보정[키], 0)), "")</f>
        <v/>
      </c>
      <c r="Q143" s="28">
        <f>IF(예실[[#This Row],[보정값]]&lt;&gt;"", 예실[[#This Row],[보정값]], IF(예실[[#This Row],[실적]]="", "", 예실[[#This Row],[실적]]))</f>
        <v>368064000</v>
      </c>
      <c r="R143" t="str">
        <f>IF(예실[[#This Row],[분석실적]]="","MISSING", IF(NOT(ISNUMBER(예실[[#This Row],[분석실적]])),"INVALID", IF(예실[[#This Row],[예산]]=0,"NO_BUDGET","OK")))</f>
        <v>OK</v>
      </c>
      <c r="S143" s="5">
        <f>IF(예실[[#This Row],[데이터상태]]&lt;&gt;"OK", "", IF(예실[[#This Row],[계정유형]]="수익", 예실[[#This Row],[예산]]-예실[[#This Row],[분석실적]], 예실[[#This Row],[분석실적]]-예실[[#This Row],[예산]]))</f>
        <v>-2936000</v>
      </c>
      <c r="T143">
        <f>IF(예실[[#This Row],[데이터상태]]&lt;&gt;"OK", "", 예실[[#This Row],[불리금액]]/예실[[#This Row],[예산]])</f>
        <v>-7.9137466307277627E-3</v>
      </c>
      <c r="U1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4" spans="1:21">
      <c r="A144" t="s">
        <v>49</v>
      </c>
      <c r="B144" t="s">
        <v>50</v>
      </c>
      <c r="C144" s="6">
        <v>46143</v>
      </c>
      <c r="D144">
        <v>2026</v>
      </c>
      <c r="E144">
        <v>5</v>
      </c>
      <c r="F144">
        <v>2</v>
      </c>
      <c r="G144" s="5">
        <v>371000000</v>
      </c>
      <c r="H144" s="5">
        <v>368597000</v>
      </c>
      <c r="I144" t="s">
        <v>51</v>
      </c>
      <c r="J144" t="s">
        <v>52</v>
      </c>
      <c r="K144">
        <f>COUNTIFS(예실[계정코드], 예실[[#This Row],[계정코드]], 예실[월], 예실[[#This Row],[월]])</f>
        <v>1</v>
      </c>
      <c r="L144">
        <f>AVERAGEIFS(예실[실적], 예실[계정코드], 예실[[#This Row],[계정코드]])</f>
        <v>357680238.09523809</v>
      </c>
      <c r="M144">
        <f>IF(ISNUMBER(예실[[#This Row],[실적]]), 예실[[#This Row],[실적]]/예실[[#This Row],[계정평균]], "")</f>
        <v>1.0305210093878745</v>
      </c>
      <c r="N144" t="str">
        <f>IF(예실[[#This Row],[평균대비배수]]="", "", IF(예실[[#This Row],[평균대비배수]]&gt;=튀는값배수기준, "원천확인", ""))</f>
        <v/>
      </c>
      <c r="O144" t="str">
        <f>예실[[#This Row],[계정코드]]&amp;"|"&amp;TEXT(예실[[#This Row],[월]], "yyyy-mm")</f>
        <v>6110|2026-05</v>
      </c>
      <c r="P144" s="28" t="str">
        <f>IFERROR(INDEX(보정[보정 값], MATCH(예실[[#This Row],[키]], 보정[키], 0)), "")</f>
        <v/>
      </c>
      <c r="Q144" s="28">
        <f>IF(예실[[#This Row],[보정값]]&lt;&gt;"", 예실[[#This Row],[보정값]], IF(예실[[#This Row],[실적]]="", "", 예실[[#This Row],[실적]]))</f>
        <v>368597000</v>
      </c>
      <c r="R144" t="str">
        <f>IF(예실[[#This Row],[분석실적]]="","MISSING", IF(NOT(ISNUMBER(예실[[#This Row],[분석실적]])),"INVALID", IF(예실[[#This Row],[예산]]=0,"NO_BUDGET","OK")))</f>
        <v>OK</v>
      </c>
      <c r="S144" s="5">
        <f>IF(예실[[#This Row],[데이터상태]]&lt;&gt;"OK", "", IF(예실[[#This Row],[계정유형]]="수익", 예실[[#This Row],[예산]]-예실[[#This Row],[분석실적]], 예실[[#This Row],[분석실적]]-예실[[#This Row],[예산]]))</f>
        <v>-2403000</v>
      </c>
      <c r="T144">
        <f>IF(예실[[#This Row],[데이터상태]]&lt;&gt;"OK", "", 예실[[#This Row],[불리금액]]/예실[[#This Row],[예산]])</f>
        <v>-6.4770889487870617E-3</v>
      </c>
      <c r="U1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5" spans="1:21">
      <c r="A145" t="s">
        <v>49</v>
      </c>
      <c r="B145" t="s">
        <v>50</v>
      </c>
      <c r="C145" s="6">
        <v>46174</v>
      </c>
      <c r="D145">
        <v>2026</v>
      </c>
      <c r="E145">
        <v>6</v>
      </c>
      <c r="F145">
        <v>2</v>
      </c>
      <c r="G145" s="5">
        <v>371000000</v>
      </c>
      <c r="H145" s="5">
        <v>369212000</v>
      </c>
      <c r="I145" t="s">
        <v>51</v>
      </c>
      <c r="J145" t="s">
        <v>52</v>
      </c>
      <c r="K145">
        <f>COUNTIFS(예실[계정코드], 예실[[#This Row],[계정코드]], 예실[월], 예실[[#This Row],[월]])</f>
        <v>1</v>
      </c>
      <c r="L145">
        <f>AVERAGEIFS(예실[실적], 예실[계정코드], 예실[[#This Row],[계정코드]])</f>
        <v>357680238.09523809</v>
      </c>
      <c r="M145">
        <f>IF(ISNUMBER(예실[[#This Row],[실적]]), 예실[[#This Row],[실적]]/예실[[#This Row],[계정평균]], "")</f>
        <v>1.0322404222446626</v>
      </c>
      <c r="N145" t="str">
        <f>IF(예실[[#This Row],[평균대비배수]]="", "", IF(예실[[#This Row],[평균대비배수]]&gt;=튀는값배수기준, "원천확인", ""))</f>
        <v/>
      </c>
      <c r="O145" t="str">
        <f>예실[[#This Row],[계정코드]]&amp;"|"&amp;TEXT(예실[[#This Row],[월]], "yyyy-mm")</f>
        <v>6110|2026-06</v>
      </c>
      <c r="P145" s="28" t="str">
        <f>IFERROR(INDEX(보정[보정 값], MATCH(예실[[#This Row],[키]], 보정[키], 0)), "")</f>
        <v/>
      </c>
      <c r="Q145" s="28">
        <f>IF(예실[[#This Row],[보정값]]&lt;&gt;"", 예실[[#This Row],[보정값]], IF(예실[[#This Row],[실적]]="", "", 예실[[#This Row],[실적]]))</f>
        <v>369212000</v>
      </c>
      <c r="R145" t="str">
        <f>IF(예실[[#This Row],[분석실적]]="","MISSING", IF(NOT(ISNUMBER(예실[[#This Row],[분석실적]])),"INVALID", IF(예실[[#This Row],[예산]]=0,"NO_BUDGET","OK")))</f>
        <v>OK</v>
      </c>
      <c r="S145" s="5">
        <f>IF(예실[[#This Row],[데이터상태]]&lt;&gt;"OK", "", IF(예실[[#This Row],[계정유형]]="수익", 예실[[#This Row],[예산]]-예실[[#This Row],[분석실적]], 예실[[#This Row],[분석실적]]-예실[[#This Row],[예산]]))</f>
        <v>-1788000</v>
      </c>
      <c r="T145">
        <f>IF(예실[[#This Row],[데이터상태]]&lt;&gt;"OK", "", 예실[[#This Row],[불리금액]]/예실[[#This Row],[예산]])</f>
        <v>-4.8194070080862534E-3</v>
      </c>
      <c r="U1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6" spans="1:21">
      <c r="A146" t="s">
        <v>49</v>
      </c>
      <c r="B146" t="s">
        <v>50</v>
      </c>
      <c r="C146" s="6">
        <v>46204</v>
      </c>
      <c r="D146">
        <v>2026</v>
      </c>
      <c r="E146">
        <v>7</v>
      </c>
      <c r="F146">
        <v>3</v>
      </c>
      <c r="G146" s="5">
        <v>371000000</v>
      </c>
      <c r="H146" s="5">
        <v>370353000</v>
      </c>
      <c r="I146" t="s">
        <v>51</v>
      </c>
      <c r="J146" t="s">
        <v>52</v>
      </c>
      <c r="K146">
        <f>COUNTIFS(예실[계정코드], 예실[[#This Row],[계정코드]], 예실[월], 예실[[#This Row],[월]])</f>
        <v>1</v>
      </c>
      <c r="L146">
        <f>AVERAGEIFS(예실[실적], 예실[계정코드], 예실[[#This Row],[계정코드]])</f>
        <v>357680238.09523809</v>
      </c>
      <c r="M146">
        <f>IF(ISNUMBER(예실[[#This Row],[실적]]), 예실[[#This Row],[실적]]/예실[[#This Row],[계정평균]], "")</f>
        <v>1.0354304223578257</v>
      </c>
      <c r="N146" t="str">
        <f>IF(예실[[#This Row],[평균대비배수]]="", "", IF(예실[[#This Row],[평균대비배수]]&gt;=튀는값배수기준, "원천확인", ""))</f>
        <v/>
      </c>
      <c r="O146" t="str">
        <f>예실[[#This Row],[계정코드]]&amp;"|"&amp;TEXT(예실[[#This Row],[월]], "yyyy-mm")</f>
        <v>6110|2026-07</v>
      </c>
      <c r="P146" s="28" t="str">
        <f>IFERROR(INDEX(보정[보정 값], MATCH(예실[[#This Row],[키]], 보정[키], 0)), "")</f>
        <v/>
      </c>
      <c r="Q146" s="28">
        <f>IF(예실[[#This Row],[보정값]]&lt;&gt;"", 예실[[#This Row],[보정값]], IF(예실[[#This Row],[실적]]="", "", 예실[[#This Row],[실적]]))</f>
        <v>370353000</v>
      </c>
      <c r="R146" t="str">
        <f>IF(예실[[#This Row],[분석실적]]="","MISSING", IF(NOT(ISNUMBER(예실[[#This Row],[분석실적]])),"INVALID", IF(예실[[#This Row],[예산]]=0,"NO_BUDGET","OK")))</f>
        <v>OK</v>
      </c>
      <c r="S146" s="5">
        <f>IF(예실[[#This Row],[데이터상태]]&lt;&gt;"OK", "", IF(예실[[#This Row],[계정유형]]="수익", 예실[[#This Row],[예산]]-예실[[#This Row],[분석실적]], 예실[[#This Row],[분석실적]]-예실[[#This Row],[예산]]))</f>
        <v>-647000</v>
      </c>
      <c r="T146">
        <f>IF(예실[[#This Row],[데이터상태]]&lt;&gt;"OK", "", 예실[[#This Row],[불리금액]]/예실[[#This Row],[예산]])</f>
        <v>-1.7439353099730458E-3</v>
      </c>
      <c r="U1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7" spans="1:21">
      <c r="A147" t="s">
        <v>49</v>
      </c>
      <c r="B147" t="s">
        <v>50</v>
      </c>
      <c r="C147" s="6">
        <v>46235</v>
      </c>
      <c r="D147">
        <v>2026</v>
      </c>
      <c r="E147">
        <v>8</v>
      </c>
      <c r="F147">
        <v>3</v>
      </c>
      <c r="G147" s="5">
        <v>371000000</v>
      </c>
      <c r="H147" s="5">
        <v>369255000</v>
      </c>
      <c r="I147" t="s">
        <v>51</v>
      </c>
      <c r="J147" t="s">
        <v>52</v>
      </c>
      <c r="K147">
        <f>COUNTIFS(예실[계정코드], 예실[[#This Row],[계정코드]], 예실[월], 예실[[#This Row],[월]])</f>
        <v>1</v>
      </c>
      <c r="L147">
        <f>AVERAGEIFS(예실[실적], 예실[계정코드], 예실[[#This Row],[계정코드]])</f>
        <v>357680238.09523809</v>
      </c>
      <c r="M147">
        <f>IF(ISNUMBER(예실[[#This Row],[실적]]), 예실[[#This Row],[실적]]/예실[[#This Row],[계정평균]], "")</f>
        <v>1.0323606413549746</v>
      </c>
      <c r="N147" t="str">
        <f>IF(예실[[#This Row],[평균대비배수]]="", "", IF(예실[[#This Row],[평균대비배수]]&gt;=튀는값배수기준, "원천확인", ""))</f>
        <v/>
      </c>
      <c r="O147" t="str">
        <f>예실[[#This Row],[계정코드]]&amp;"|"&amp;TEXT(예실[[#This Row],[월]], "yyyy-mm")</f>
        <v>6110|2026-08</v>
      </c>
      <c r="P147" s="28" t="str">
        <f>IFERROR(INDEX(보정[보정 값], MATCH(예실[[#This Row],[키]], 보정[키], 0)), "")</f>
        <v/>
      </c>
      <c r="Q147" s="28">
        <f>IF(예실[[#This Row],[보정값]]&lt;&gt;"", 예실[[#This Row],[보정값]], IF(예실[[#This Row],[실적]]="", "", 예실[[#This Row],[실적]]))</f>
        <v>369255000</v>
      </c>
      <c r="R147" t="str">
        <f>IF(예실[[#This Row],[분석실적]]="","MISSING", IF(NOT(ISNUMBER(예실[[#This Row],[분석실적]])),"INVALID", IF(예실[[#This Row],[예산]]=0,"NO_BUDGET","OK")))</f>
        <v>OK</v>
      </c>
      <c r="S147" s="5">
        <f>IF(예실[[#This Row],[데이터상태]]&lt;&gt;"OK", "", IF(예실[[#This Row],[계정유형]]="수익", 예실[[#This Row],[예산]]-예실[[#This Row],[분석실적]], 예실[[#This Row],[분석실적]]-예실[[#This Row],[예산]]))</f>
        <v>-1745000</v>
      </c>
      <c r="T147">
        <f>IF(예실[[#This Row],[데이터상태]]&lt;&gt;"OK", "", 예실[[#This Row],[불리금액]]/예실[[#This Row],[예산]])</f>
        <v>-4.7035040431266844E-3</v>
      </c>
      <c r="U1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48" spans="1:21">
      <c r="A148" t="s">
        <v>65</v>
      </c>
      <c r="B148" t="s">
        <v>66</v>
      </c>
      <c r="C148" s="6">
        <v>46266</v>
      </c>
      <c r="D148">
        <v>2026</v>
      </c>
      <c r="E148">
        <v>9</v>
      </c>
      <c r="F148">
        <v>3</v>
      </c>
      <c r="G148" s="5">
        <v>85000000</v>
      </c>
      <c r="H148" s="5">
        <v>101587000</v>
      </c>
      <c r="I148" t="s">
        <v>51</v>
      </c>
      <c r="J148" t="s">
        <v>35</v>
      </c>
      <c r="K148">
        <f>COUNTIFS(예실[계정코드], 예실[[#This Row],[계정코드]], 예실[월], 예실[[#This Row],[월]])</f>
        <v>1</v>
      </c>
      <c r="L148">
        <f>AVERAGEIFS(예실[실적], 예실[계정코드], 예실[[#This Row],[계정코드]])</f>
        <v>85720571.428571433</v>
      </c>
      <c r="M148">
        <f>IF(ISNUMBER(예실[[#This Row],[실적]]), 예실[[#This Row],[실적]]/예실[[#This Row],[계정평균]], "")</f>
        <v>1.1850947597176207</v>
      </c>
      <c r="N148" t="str">
        <f>IF(예실[[#This Row],[평균대비배수]]="", "", IF(예실[[#This Row],[평균대비배수]]&gt;=튀는값배수기준, "원천확인", ""))</f>
        <v/>
      </c>
      <c r="O148" t="str">
        <f>예실[[#This Row],[계정코드]]&amp;"|"&amp;TEXT(예실[[#This Row],[월]], "yyyy-mm")</f>
        <v>6180|2026-09</v>
      </c>
      <c r="P148" s="28" t="str">
        <f>IFERROR(INDEX(보정[보정 값], MATCH(예실[[#This Row],[키]], 보정[키], 0)), "")</f>
        <v/>
      </c>
      <c r="Q148" s="28">
        <f>IF(예실[[#This Row],[보정값]]&lt;&gt;"", 예실[[#This Row],[보정값]], IF(예실[[#This Row],[실적]]="", "", 예실[[#This Row],[실적]]))</f>
        <v>101587000</v>
      </c>
      <c r="R148" t="str">
        <f>IF(예실[[#This Row],[분석실적]]="","MISSING", IF(NOT(ISNUMBER(예실[[#This Row],[분석실적]])),"INVALID", IF(예실[[#This Row],[예산]]=0,"NO_BUDGET","OK")))</f>
        <v>OK</v>
      </c>
      <c r="S148" s="5">
        <f>IF(예실[[#This Row],[데이터상태]]&lt;&gt;"OK", "", IF(예실[[#This Row],[계정유형]]="수익", 예실[[#This Row],[예산]]-예실[[#This Row],[분석실적]], 예실[[#This Row],[분석실적]]-예실[[#This Row],[예산]]))</f>
        <v>16587000</v>
      </c>
      <c r="T148" s="31">
        <f>IF(예실[[#This Row],[데이터상태]]&lt;&gt;"OK", "", 예실[[#This Row],[불리금액]]/예실[[#This Row],[예산]])</f>
        <v>0.19514117647058823</v>
      </c>
      <c r="U1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149" spans="1:21">
      <c r="A149" t="s">
        <v>53</v>
      </c>
      <c r="B149" t="s">
        <v>54</v>
      </c>
      <c r="C149" s="6">
        <v>45658</v>
      </c>
      <c r="D149">
        <v>2025</v>
      </c>
      <c r="E149">
        <v>1</v>
      </c>
      <c r="F149">
        <v>1</v>
      </c>
      <c r="G149" s="5">
        <v>62000000</v>
      </c>
      <c r="H149" s="5">
        <v>95390000</v>
      </c>
      <c r="I149" t="s">
        <v>51</v>
      </c>
      <c r="J149" t="s">
        <v>52</v>
      </c>
      <c r="K149">
        <f>COUNTIFS(예실[계정코드], 예실[[#This Row],[계정코드]], 예실[월], 예실[[#This Row],[월]])</f>
        <v>1</v>
      </c>
      <c r="L149">
        <f>AVERAGEIFS(예실[실적], 예실[계정코드], 예실[[#This Row],[계정코드]])</f>
        <v>59507238.095238097</v>
      </c>
      <c r="M149">
        <f>IF(ISNUMBER(예실[[#This Row],[실적]]), 예실[[#This Row],[실적]]/예실[[#This Row],[계정평균]], "")</f>
        <v>1.6029982747196818</v>
      </c>
      <c r="N149" t="str">
        <f>IF(예실[[#This Row],[평균대비배수]]="", "", IF(예실[[#This Row],[평균대비배수]]&gt;=튀는값배수기준, "원천확인", ""))</f>
        <v/>
      </c>
      <c r="O149" t="str">
        <f>예실[[#This Row],[계정코드]]&amp;"|"&amp;TEXT(예실[[#This Row],[월]], "yyyy-mm")</f>
        <v>6120|2025-01</v>
      </c>
      <c r="P149" s="28" t="str">
        <f>IFERROR(INDEX(보정[보정 값], MATCH(예실[[#This Row],[키]], 보정[키], 0)), "")</f>
        <v/>
      </c>
      <c r="Q149" s="28">
        <f>IF(예실[[#This Row],[보정값]]&lt;&gt;"", 예실[[#This Row],[보정값]], IF(예실[[#This Row],[실적]]="", "", 예실[[#This Row],[실적]]))</f>
        <v>95390000</v>
      </c>
      <c r="R149" t="str">
        <f>IF(예실[[#This Row],[분석실적]]="","MISSING", IF(NOT(ISNUMBER(예실[[#This Row],[분석실적]])),"INVALID", IF(예실[[#This Row],[예산]]=0,"NO_BUDGET","OK")))</f>
        <v>OK</v>
      </c>
      <c r="S149" s="5">
        <f>IF(예실[[#This Row],[데이터상태]]&lt;&gt;"OK", "", IF(예실[[#This Row],[계정유형]]="수익", 예실[[#This Row],[예산]]-예실[[#This Row],[분석실적]], 예실[[#This Row],[분석실적]]-예실[[#This Row],[예산]]))</f>
        <v>33390000</v>
      </c>
      <c r="T149">
        <f>IF(예실[[#This Row],[데이터상태]]&lt;&gt;"OK", "", 예실[[#This Row],[불리금액]]/예실[[#This Row],[예산]])</f>
        <v>0.53854838709677422</v>
      </c>
      <c r="U1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150" spans="1:21">
      <c r="A150" t="s">
        <v>53</v>
      </c>
      <c r="B150" t="s">
        <v>54</v>
      </c>
      <c r="C150" s="6">
        <v>45689</v>
      </c>
      <c r="D150">
        <v>2025</v>
      </c>
      <c r="E150">
        <v>2</v>
      </c>
      <c r="F150">
        <v>1</v>
      </c>
      <c r="G150" s="5">
        <v>62000000</v>
      </c>
      <c r="H150" s="5">
        <v>50134000</v>
      </c>
      <c r="I150" t="s">
        <v>51</v>
      </c>
      <c r="J150" t="s">
        <v>52</v>
      </c>
      <c r="K150">
        <f>COUNTIFS(예실[계정코드], 예실[[#This Row],[계정코드]], 예실[월], 예실[[#This Row],[월]])</f>
        <v>1</v>
      </c>
      <c r="L150">
        <f>AVERAGEIFS(예실[실적], 예실[계정코드], 예실[[#This Row],[계정코드]])</f>
        <v>59507238.095238097</v>
      </c>
      <c r="M150">
        <f>IF(ISNUMBER(예실[[#This Row],[실적]]), 예실[[#This Row],[실적]]/예실[[#This Row],[계정평균]], "")</f>
        <v>0.84248574803225218</v>
      </c>
      <c r="N150" t="str">
        <f>IF(예실[[#This Row],[평균대비배수]]="", "", IF(예실[[#This Row],[평균대비배수]]&gt;=튀는값배수기준, "원천확인", ""))</f>
        <v/>
      </c>
      <c r="O150" t="str">
        <f>예실[[#This Row],[계정코드]]&amp;"|"&amp;TEXT(예실[[#This Row],[월]], "yyyy-mm")</f>
        <v>6120|2025-02</v>
      </c>
      <c r="P150" s="28" t="str">
        <f>IFERROR(INDEX(보정[보정 값], MATCH(예실[[#This Row],[키]], 보정[키], 0)), "")</f>
        <v/>
      </c>
      <c r="Q150" s="28">
        <f>IF(예실[[#This Row],[보정값]]&lt;&gt;"", 예실[[#This Row],[보정값]], IF(예실[[#This Row],[실적]]="", "", 예실[[#This Row],[실적]]))</f>
        <v>50134000</v>
      </c>
      <c r="R150" t="str">
        <f>IF(예실[[#This Row],[분석실적]]="","MISSING", IF(NOT(ISNUMBER(예실[[#This Row],[분석실적]])),"INVALID", IF(예실[[#This Row],[예산]]=0,"NO_BUDGET","OK")))</f>
        <v>OK</v>
      </c>
      <c r="S150" s="5">
        <f>IF(예실[[#This Row],[데이터상태]]&lt;&gt;"OK", "", IF(예실[[#This Row],[계정유형]]="수익", 예실[[#This Row],[예산]]-예실[[#This Row],[분석실적]], 예실[[#This Row],[분석실적]]-예실[[#This Row],[예산]]))</f>
        <v>-11866000</v>
      </c>
      <c r="T150">
        <f>IF(예실[[#This Row],[데이터상태]]&lt;&gt;"OK", "", 예실[[#This Row],[불리금액]]/예실[[#This Row],[예산]])</f>
        <v>-0.19138709677419355</v>
      </c>
      <c r="U1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1" spans="1:21">
      <c r="A151" t="s">
        <v>53</v>
      </c>
      <c r="B151" t="s">
        <v>54</v>
      </c>
      <c r="C151" s="6">
        <v>45717</v>
      </c>
      <c r="D151">
        <v>2025</v>
      </c>
      <c r="E151">
        <v>3</v>
      </c>
      <c r="F151">
        <v>1</v>
      </c>
      <c r="G151" s="5">
        <v>62000000</v>
      </c>
      <c r="H151" s="5">
        <v>49432000</v>
      </c>
      <c r="I151" t="s">
        <v>51</v>
      </c>
      <c r="J151" t="s">
        <v>52</v>
      </c>
      <c r="K151">
        <f>COUNTIFS(예실[계정코드], 예실[[#This Row],[계정코드]], 예실[월], 예실[[#This Row],[월]])</f>
        <v>1</v>
      </c>
      <c r="L151">
        <f>AVERAGEIFS(예실[실적], 예실[계정코드], 예실[[#This Row],[계정코드]])</f>
        <v>59507238.095238097</v>
      </c>
      <c r="M151">
        <f>IF(ISNUMBER(예실[[#This Row],[실적]]), 예실[[#This Row],[실적]]/예실[[#This Row],[계정평균]], "")</f>
        <v>0.83068886377967621</v>
      </c>
      <c r="N151" t="str">
        <f>IF(예실[[#This Row],[평균대비배수]]="", "", IF(예실[[#This Row],[평균대비배수]]&gt;=튀는값배수기준, "원천확인", ""))</f>
        <v/>
      </c>
      <c r="O151" t="str">
        <f>예실[[#This Row],[계정코드]]&amp;"|"&amp;TEXT(예실[[#This Row],[월]], "yyyy-mm")</f>
        <v>6120|2025-03</v>
      </c>
      <c r="P151" s="28" t="str">
        <f>IFERROR(INDEX(보정[보정 값], MATCH(예실[[#This Row],[키]], 보정[키], 0)), "")</f>
        <v/>
      </c>
      <c r="Q151" s="28">
        <f>IF(예실[[#This Row],[보정값]]&lt;&gt;"", 예실[[#This Row],[보정값]], IF(예실[[#This Row],[실적]]="", "", 예실[[#This Row],[실적]]))</f>
        <v>49432000</v>
      </c>
      <c r="R151" t="str">
        <f>IF(예실[[#This Row],[분석실적]]="","MISSING", IF(NOT(ISNUMBER(예실[[#This Row],[분석실적]])),"INVALID", IF(예실[[#This Row],[예산]]=0,"NO_BUDGET","OK")))</f>
        <v>OK</v>
      </c>
      <c r="S151" s="5">
        <f>IF(예실[[#This Row],[데이터상태]]&lt;&gt;"OK", "", IF(예실[[#This Row],[계정유형]]="수익", 예실[[#This Row],[예산]]-예실[[#This Row],[분석실적]], 예실[[#This Row],[분석실적]]-예실[[#This Row],[예산]]))</f>
        <v>-12568000</v>
      </c>
      <c r="T151">
        <f>IF(예실[[#This Row],[데이터상태]]&lt;&gt;"OK", "", 예실[[#This Row],[불리금액]]/예실[[#This Row],[예산]])</f>
        <v>-0.20270967741935483</v>
      </c>
      <c r="U1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2" spans="1:21">
      <c r="A152" t="s">
        <v>53</v>
      </c>
      <c r="B152" t="s">
        <v>54</v>
      </c>
      <c r="C152" s="6">
        <v>45748</v>
      </c>
      <c r="D152">
        <v>2025</v>
      </c>
      <c r="E152">
        <v>4</v>
      </c>
      <c r="F152">
        <v>2</v>
      </c>
      <c r="G152" s="5">
        <v>62000000</v>
      </c>
      <c r="H152" s="5">
        <v>49911000</v>
      </c>
      <c r="I152" t="s">
        <v>51</v>
      </c>
      <c r="J152" t="s">
        <v>52</v>
      </c>
      <c r="K152">
        <f>COUNTIFS(예실[계정코드], 예실[[#This Row],[계정코드]], 예실[월], 예실[[#This Row],[월]])</f>
        <v>1</v>
      </c>
      <c r="L152">
        <f>AVERAGEIFS(예실[실적], 예실[계정코드], 예실[[#This Row],[계정코드]])</f>
        <v>59507238.095238097</v>
      </c>
      <c r="M152">
        <f>IF(ISNUMBER(예실[[#This Row],[실적]]), 예실[[#This Row],[실적]]/예실[[#This Row],[계정평균]], "")</f>
        <v>0.83873830474404076</v>
      </c>
      <c r="N152" t="str">
        <f>IF(예실[[#This Row],[평균대비배수]]="", "", IF(예실[[#This Row],[평균대비배수]]&gt;=튀는값배수기준, "원천확인", ""))</f>
        <v/>
      </c>
      <c r="O152" t="str">
        <f>예실[[#This Row],[계정코드]]&amp;"|"&amp;TEXT(예실[[#This Row],[월]], "yyyy-mm")</f>
        <v>6120|2025-04</v>
      </c>
      <c r="P152" s="28" t="str">
        <f>IFERROR(INDEX(보정[보정 값], MATCH(예실[[#This Row],[키]], 보정[키], 0)), "")</f>
        <v/>
      </c>
      <c r="Q152" s="28">
        <f>IF(예실[[#This Row],[보정값]]&lt;&gt;"", 예실[[#This Row],[보정값]], IF(예실[[#This Row],[실적]]="", "", 예실[[#This Row],[실적]]))</f>
        <v>49911000</v>
      </c>
      <c r="R152" t="str">
        <f>IF(예실[[#This Row],[분석실적]]="","MISSING", IF(NOT(ISNUMBER(예실[[#This Row],[분석실적]])),"INVALID", IF(예실[[#This Row],[예산]]=0,"NO_BUDGET","OK")))</f>
        <v>OK</v>
      </c>
      <c r="S152" s="5">
        <f>IF(예실[[#This Row],[데이터상태]]&lt;&gt;"OK", "", IF(예실[[#This Row],[계정유형]]="수익", 예실[[#This Row],[예산]]-예실[[#This Row],[분석실적]], 예실[[#This Row],[분석실적]]-예실[[#This Row],[예산]]))</f>
        <v>-12089000</v>
      </c>
      <c r="T152">
        <f>IF(예실[[#This Row],[데이터상태]]&lt;&gt;"OK", "", 예실[[#This Row],[불리금액]]/예실[[#This Row],[예산]])</f>
        <v>-0.19498387096774195</v>
      </c>
      <c r="U1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3" spans="1:21">
      <c r="A153" t="s">
        <v>53</v>
      </c>
      <c r="B153" t="s">
        <v>54</v>
      </c>
      <c r="C153" s="6">
        <v>45778</v>
      </c>
      <c r="D153">
        <v>2025</v>
      </c>
      <c r="E153">
        <v>5</v>
      </c>
      <c r="F153">
        <v>2</v>
      </c>
      <c r="G153" s="5">
        <v>62000000</v>
      </c>
      <c r="H153" s="5">
        <v>50346000</v>
      </c>
      <c r="I153" t="s">
        <v>51</v>
      </c>
      <c r="J153" t="s">
        <v>52</v>
      </c>
      <c r="K153">
        <f>COUNTIFS(예실[계정코드], 예실[[#This Row],[계정코드]], 예실[월], 예실[[#This Row],[월]])</f>
        <v>1</v>
      </c>
      <c r="L153">
        <f>AVERAGEIFS(예실[실적], 예실[계정코드], 예실[[#This Row],[계정코드]])</f>
        <v>59507238.095238097</v>
      </c>
      <c r="M153">
        <f>IF(ISNUMBER(예실[[#This Row],[실적]]), 예실[[#This Row],[실적]]/예실[[#This Row],[계정평균]], "")</f>
        <v>0.84604833985781636</v>
      </c>
      <c r="N153" t="str">
        <f>IF(예실[[#This Row],[평균대비배수]]="", "", IF(예실[[#This Row],[평균대비배수]]&gt;=튀는값배수기준, "원천확인", ""))</f>
        <v/>
      </c>
      <c r="O153" t="str">
        <f>예실[[#This Row],[계정코드]]&amp;"|"&amp;TEXT(예실[[#This Row],[월]], "yyyy-mm")</f>
        <v>6120|2025-05</v>
      </c>
      <c r="P153" s="28" t="str">
        <f>IFERROR(INDEX(보정[보정 값], MATCH(예실[[#This Row],[키]], 보정[키], 0)), "")</f>
        <v/>
      </c>
      <c r="Q153" s="28">
        <f>IF(예실[[#This Row],[보정값]]&lt;&gt;"", 예실[[#This Row],[보정값]], IF(예실[[#This Row],[실적]]="", "", 예실[[#This Row],[실적]]))</f>
        <v>50346000</v>
      </c>
      <c r="R153" t="str">
        <f>IF(예실[[#This Row],[분석실적]]="","MISSING", IF(NOT(ISNUMBER(예실[[#This Row],[분석실적]])),"INVALID", IF(예실[[#This Row],[예산]]=0,"NO_BUDGET","OK")))</f>
        <v>OK</v>
      </c>
      <c r="S153" s="5">
        <f>IF(예실[[#This Row],[데이터상태]]&lt;&gt;"OK", "", IF(예실[[#This Row],[계정유형]]="수익", 예실[[#This Row],[예산]]-예실[[#This Row],[분석실적]], 예실[[#This Row],[분석실적]]-예실[[#This Row],[예산]]))</f>
        <v>-11654000</v>
      </c>
      <c r="T153">
        <f>IF(예실[[#This Row],[데이터상태]]&lt;&gt;"OK", "", 예실[[#This Row],[불리금액]]/예실[[#This Row],[예산]])</f>
        <v>-0.18796774193548388</v>
      </c>
      <c r="U1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4" spans="1:21">
      <c r="A154" t="s">
        <v>53</v>
      </c>
      <c r="B154" t="s">
        <v>54</v>
      </c>
      <c r="C154" s="6">
        <v>45809</v>
      </c>
      <c r="D154">
        <v>2025</v>
      </c>
      <c r="E154">
        <v>6</v>
      </c>
      <c r="F154">
        <v>2</v>
      </c>
      <c r="G154" s="5">
        <v>62000000</v>
      </c>
      <c r="H154" s="5">
        <v>49255000</v>
      </c>
      <c r="I154" t="s">
        <v>51</v>
      </c>
      <c r="J154" t="s">
        <v>52</v>
      </c>
      <c r="K154">
        <f>COUNTIFS(예실[계정코드], 예실[[#This Row],[계정코드]], 예실[월], 예실[[#This Row],[월]])</f>
        <v>1</v>
      </c>
      <c r="L154">
        <f>AVERAGEIFS(예실[실적], 예실[계정코드], 예실[[#This Row],[계정코드]])</f>
        <v>59507238.095238097</v>
      </c>
      <c r="M154">
        <f>IF(ISNUMBER(예실[[#This Row],[실적]]), 예실[[#This Row],[실적]]/예실[[#This Row],[계정평균]], "")</f>
        <v>0.82771443569889858</v>
      </c>
      <c r="N154" t="str">
        <f>IF(예실[[#This Row],[평균대비배수]]="", "", IF(예실[[#This Row],[평균대비배수]]&gt;=튀는값배수기준, "원천확인", ""))</f>
        <v/>
      </c>
      <c r="O154" t="str">
        <f>예실[[#This Row],[계정코드]]&amp;"|"&amp;TEXT(예실[[#This Row],[월]], "yyyy-mm")</f>
        <v>6120|2025-06</v>
      </c>
      <c r="P154" s="28" t="str">
        <f>IFERROR(INDEX(보정[보정 값], MATCH(예실[[#This Row],[키]], 보정[키], 0)), "")</f>
        <v/>
      </c>
      <c r="Q154" s="28">
        <f>IF(예실[[#This Row],[보정값]]&lt;&gt;"", 예실[[#This Row],[보정값]], IF(예실[[#This Row],[실적]]="", "", 예실[[#This Row],[실적]]))</f>
        <v>49255000</v>
      </c>
      <c r="R154" t="str">
        <f>IF(예실[[#This Row],[분석실적]]="","MISSING", IF(NOT(ISNUMBER(예실[[#This Row],[분석실적]])),"INVALID", IF(예실[[#This Row],[예산]]=0,"NO_BUDGET","OK")))</f>
        <v>OK</v>
      </c>
      <c r="S154" s="5">
        <f>IF(예실[[#This Row],[데이터상태]]&lt;&gt;"OK", "", IF(예실[[#This Row],[계정유형]]="수익", 예실[[#This Row],[예산]]-예실[[#This Row],[분석실적]], 예실[[#This Row],[분석실적]]-예실[[#This Row],[예산]]))</f>
        <v>-12745000</v>
      </c>
      <c r="T154">
        <f>IF(예실[[#This Row],[데이터상태]]&lt;&gt;"OK", "", 예실[[#This Row],[불리금액]]/예실[[#This Row],[예산]])</f>
        <v>-0.20556451612903226</v>
      </c>
      <c r="U1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5" spans="1:21">
      <c r="A155" t="s">
        <v>53</v>
      </c>
      <c r="B155" t="s">
        <v>54</v>
      </c>
      <c r="C155" s="6">
        <v>45839</v>
      </c>
      <c r="D155">
        <v>2025</v>
      </c>
      <c r="E155">
        <v>7</v>
      </c>
      <c r="F155">
        <v>3</v>
      </c>
      <c r="G155" s="5">
        <v>62000000</v>
      </c>
      <c r="H155" s="5">
        <v>50413000</v>
      </c>
      <c r="I155" t="s">
        <v>51</v>
      </c>
      <c r="J155" t="s">
        <v>52</v>
      </c>
      <c r="K155">
        <f>COUNTIFS(예실[계정코드], 예실[[#This Row],[계정코드]], 예실[월], 예실[[#This Row],[월]])</f>
        <v>1</v>
      </c>
      <c r="L155">
        <f>AVERAGEIFS(예실[실적], 예실[계정코드], 예실[[#This Row],[계정코드]])</f>
        <v>59507238.095238097</v>
      </c>
      <c r="M155">
        <f>IF(ISNUMBER(예실[[#This Row],[실적]]), 예실[[#This Row],[실적]]/예실[[#This Row],[계정평균]], "")</f>
        <v>0.84717425331212204</v>
      </c>
      <c r="N155" t="str">
        <f>IF(예실[[#This Row],[평균대비배수]]="", "", IF(예실[[#This Row],[평균대비배수]]&gt;=튀는값배수기준, "원천확인", ""))</f>
        <v/>
      </c>
      <c r="O155" t="str">
        <f>예실[[#This Row],[계정코드]]&amp;"|"&amp;TEXT(예실[[#This Row],[월]], "yyyy-mm")</f>
        <v>6120|2025-07</v>
      </c>
      <c r="P155" s="28" t="str">
        <f>IFERROR(INDEX(보정[보정 값], MATCH(예실[[#This Row],[키]], 보정[키], 0)), "")</f>
        <v/>
      </c>
      <c r="Q155" s="28">
        <f>IF(예실[[#This Row],[보정값]]&lt;&gt;"", 예실[[#This Row],[보정값]], IF(예실[[#This Row],[실적]]="", "", 예실[[#This Row],[실적]]))</f>
        <v>50413000</v>
      </c>
      <c r="R155" t="str">
        <f>IF(예실[[#This Row],[분석실적]]="","MISSING", IF(NOT(ISNUMBER(예실[[#This Row],[분석실적]])),"INVALID", IF(예실[[#This Row],[예산]]=0,"NO_BUDGET","OK")))</f>
        <v>OK</v>
      </c>
      <c r="S155" s="5">
        <f>IF(예실[[#This Row],[데이터상태]]&lt;&gt;"OK", "", IF(예실[[#This Row],[계정유형]]="수익", 예실[[#This Row],[예산]]-예실[[#This Row],[분석실적]], 예실[[#This Row],[분석실적]]-예실[[#This Row],[예산]]))</f>
        <v>-11587000</v>
      </c>
      <c r="T155">
        <f>IF(예실[[#This Row],[데이터상태]]&lt;&gt;"OK", "", 예실[[#This Row],[불리금액]]/예실[[#This Row],[예산]])</f>
        <v>-0.18688709677419355</v>
      </c>
      <c r="U1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6" spans="1:21">
      <c r="A156" t="s">
        <v>53</v>
      </c>
      <c r="B156" t="s">
        <v>54</v>
      </c>
      <c r="C156" s="6">
        <v>45870</v>
      </c>
      <c r="D156">
        <v>2025</v>
      </c>
      <c r="E156">
        <v>8</v>
      </c>
      <c r="F156">
        <v>3</v>
      </c>
      <c r="G156" s="5">
        <v>62000000</v>
      </c>
      <c r="H156" s="5">
        <v>51255000</v>
      </c>
      <c r="I156" t="s">
        <v>51</v>
      </c>
      <c r="J156" t="s">
        <v>52</v>
      </c>
      <c r="K156">
        <f>COUNTIFS(예실[계정코드], 예실[[#This Row],[계정코드]], 예실[월], 예실[[#This Row],[월]])</f>
        <v>1</v>
      </c>
      <c r="L156">
        <f>AVERAGEIFS(예실[실적], 예실[계정코드], 예실[[#This Row],[계정코드]])</f>
        <v>59507238.095238097</v>
      </c>
      <c r="M156">
        <f>IF(ISNUMBER(예실[[#This Row],[실적]]), 예실[[#This Row],[실적]]/예실[[#This Row],[계정평균]], "")</f>
        <v>0.86132379254384417</v>
      </c>
      <c r="N156" t="str">
        <f>IF(예실[[#This Row],[평균대비배수]]="", "", IF(예실[[#This Row],[평균대비배수]]&gt;=튀는값배수기준, "원천확인", ""))</f>
        <v/>
      </c>
      <c r="O156" t="str">
        <f>예실[[#This Row],[계정코드]]&amp;"|"&amp;TEXT(예실[[#This Row],[월]], "yyyy-mm")</f>
        <v>6120|2025-08</v>
      </c>
      <c r="P156" s="28" t="str">
        <f>IFERROR(INDEX(보정[보정 값], MATCH(예실[[#This Row],[키]], 보정[키], 0)), "")</f>
        <v/>
      </c>
      <c r="Q156" s="28">
        <f>IF(예실[[#This Row],[보정값]]&lt;&gt;"", 예실[[#This Row],[보정값]], IF(예실[[#This Row],[실적]]="", "", 예실[[#This Row],[실적]]))</f>
        <v>51255000</v>
      </c>
      <c r="R156" t="str">
        <f>IF(예실[[#This Row],[분석실적]]="","MISSING", IF(NOT(ISNUMBER(예실[[#This Row],[분석실적]])),"INVALID", IF(예실[[#This Row],[예산]]=0,"NO_BUDGET","OK")))</f>
        <v>OK</v>
      </c>
      <c r="S156" s="5">
        <f>IF(예실[[#This Row],[데이터상태]]&lt;&gt;"OK", "", IF(예실[[#This Row],[계정유형]]="수익", 예실[[#This Row],[예산]]-예실[[#This Row],[분석실적]], 예실[[#This Row],[분석실적]]-예실[[#This Row],[예산]]))</f>
        <v>-10745000</v>
      </c>
      <c r="T156">
        <f>IF(예실[[#This Row],[데이터상태]]&lt;&gt;"OK", "", 예실[[#This Row],[불리금액]]/예실[[#This Row],[예산]])</f>
        <v>-0.17330645161290323</v>
      </c>
      <c r="U1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7" spans="1:21">
      <c r="A157" t="s">
        <v>53</v>
      </c>
      <c r="B157" t="s">
        <v>54</v>
      </c>
      <c r="C157" s="6">
        <v>45901</v>
      </c>
      <c r="D157">
        <v>2025</v>
      </c>
      <c r="E157">
        <v>9</v>
      </c>
      <c r="F157">
        <v>3</v>
      </c>
      <c r="G157" s="5">
        <v>62000000</v>
      </c>
      <c r="H157" s="5">
        <v>104474000</v>
      </c>
      <c r="I157" t="s">
        <v>51</v>
      </c>
      <c r="J157" t="s">
        <v>52</v>
      </c>
      <c r="K157">
        <f>COUNTIFS(예실[계정코드], 예실[[#This Row],[계정코드]], 예실[월], 예실[[#This Row],[월]])</f>
        <v>1</v>
      </c>
      <c r="L157">
        <f>AVERAGEIFS(예실[실적], 예실[계정코드], 예실[[#This Row],[계정코드]])</f>
        <v>59507238.095238097</v>
      </c>
      <c r="M157">
        <f>IF(ISNUMBER(예실[[#This Row],[실적]]), 예실[[#This Row],[실적]]/예실[[#This Row],[계정평균]], "")</f>
        <v>1.7556519735094249</v>
      </c>
      <c r="N157" t="str">
        <f>IF(예실[[#This Row],[평균대비배수]]="", "", IF(예실[[#This Row],[평균대비배수]]&gt;=튀는값배수기준, "원천확인", ""))</f>
        <v/>
      </c>
      <c r="O157" t="str">
        <f>예실[[#This Row],[계정코드]]&amp;"|"&amp;TEXT(예실[[#This Row],[월]], "yyyy-mm")</f>
        <v>6120|2025-09</v>
      </c>
      <c r="P157" s="28" t="str">
        <f>IFERROR(INDEX(보정[보정 값], MATCH(예실[[#This Row],[키]], 보정[키], 0)), "")</f>
        <v/>
      </c>
      <c r="Q157" s="28">
        <f>IF(예실[[#This Row],[보정값]]&lt;&gt;"", 예실[[#This Row],[보정값]], IF(예실[[#This Row],[실적]]="", "", 예실[[#This Row],[실적]]))</f>
        <v>104474000</v>
      </c>
      <c r="R157" t="str">
        <f>IF(예실[[#This Row],[분석실적]]="","MISSING", IF(NOT(ISNUMBER(예실[[#This Row],[분석실적]])),"INVALID", IF(예실[[#This Row],[예산]]=0,"NO_BUDGET","OK")))</f>
        <v>OK</v>
      </c>
      <c r="S157" s="5">
        <f>IF(예실[[#This Row],[데이터상태]]&lt;&gt;"OK", "", IF(예실[[#This Row],[계정유형]]="수익", 예실[[#This Row],[예산]]-예실[[#This Row],[분석실적]], 예실[[#This Row],[분석실적]]-예실[[#This Row],[예산]]))</f>
        <v>42474000</v>
      </c>
      <c r="T157">
        <f>IF(예실[[#This Row],[데이터상태]]&lt;&gt;"OK", "", 예실[[#This Row],[불리금액]]/예실[[#This Row],[예산]])</f>
        <v>0.6850645161290323</v>
      </c>
      <c r="U1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158" spans="1:21">
      <c r="A158" t="s">
        <v>53</v>
      </c>
      <c r="B158" t="s">
        <v>54</v>
      </c>
      <c r="C158" s="6">
        <v>45931</v>
      </c>
      <c r="D158">
        <v>2025</v>
      </c>
      <c r="E158">
        <v>10</v>
      </c>
      <c r="F158">
        <v>4</v>
      </c>
      <c r="G158" s="5">
        <v>62000000</v>
      </c>
      <c r="H158" s="5">
        <v>48937000</v>
      </c>
      <c r="I158" t="s">
        <v>51</v>
      </c>
      <c r="J158" t="s">
        <v>52</v>
      </c>
      <c r="K158">
        <f>COUNTIFS(예실[계정코드], 예실[[#This Row],[계정코드]], 예실[월], 예실[[#This Row],[월]])</f>
        <v>1</v>
      </c>
      <c r="L158">
        <f>AVERAGEIFS(예실[실적], 예실[계정코드], 예실[[#This Row],[계정코드]])</f>
        <v>59507238.095238097</v>
      </c>
      <c r="M158">
        <f>IF(ISNUMBER(예실[[#This Row],[실적]]), 예실[[#This Row],[실적]]/예실[[#This Row],[계정평균]], "")</f>
        <v>0.8223705479605522</v>
      </c>
      <c r="N158" t="str">
        <f>IF(예실[[#This Row],[평균대비배수]]="", "", IF(예실[[#This Row],[평균대비배수]]&gt;=튀는값배수기준, "원천확인", ""))</f>
        <v/>
      </c>
      <c r="O158" t="str">
        <f>예실[[#This Row],[계정코드]]&amp;"|"&amp;TEXT(예실[[#This Row],[월]], "yyyy-mm")</f>
        <v>6120|2025-10</v>
      </c>
      <c r="P158" s="28" t="str">
        <f>IFERROR(INDEX(보정[보정 값], MATCH(예실[[#This Row],[키]], 보정[키], 0)), "")</f>
        <v/>
      </c>
      <c r="Q158" s="28">
        <f>IF(예실[[#This Row],[보정값]]&lt;&gt;"", 예실[[#This Row],[보정값]], IF(예실[[#This Row],[실적]]="", "", 예실[[#This Row],[실적]]))</f>
        <v>48937000</v>
      </c>
      <c r="R158" t="str">
        <f>IF(예실[[#This Row],[분석실적]]="","MISSING", IF(NOT(ISNUMBER(예실[[#This Row],[분석실적]])),"INVALID", IF(예실[[#This Row],[예산]]=0,"NO_BUDGET","OK")))</f>
        <v>OK</v>
      </c>
      <c r="S158" s="5">
        <f>IF(예실[[#This Row],[데이터상태]]&lt;&gt;"OK", "", IF(예실[[#This Row],[계정유형]]="수익", 예실[[#This Row],[예산]]-예실[[#This Row],[분석실적]], 예실[[#This Row],[분석실적]]-예실[[#This Row],[예산]]))</f>
        <v>-13063000</v>
      </c>
      <c r="T158">
        <f>IF(예실[[#This Row],[데이터상태]]&lt;&gt;"OK", "", 예실[[#This Row],[불리금액]]/예실[[#This Row],[예산]])</f>
        <v>-0.21069354838709678</v>
      </c>
      <c r="U1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59" spans="1:21">
      <c r="A159" t="s">
        <v>53</v>
      </c>
      <c r="B159" t="s">
        <v>54</v>
      </c>
      <c r="C159" s="6">
        <v>45962</v>
      </c>
      <c r="D159">
        <v>2025</v>
      </c>
      <c r="E159">
        <v>11</v>
      </c>
      <c r="F159">
        <v>4</v>
      </c>
      <c r="G159" s="5">
        <v>62000000</v>
      </c>
      <c r="H159" s="5">
        <v>48568000</v>
      </c>
      <c r="I159" t="s">
        <v>51</v>
      </c>
      <c r="J159" t="s">
        <v>52</v>
      </c>
      <c r="K159">
        <f>COUNTIFS(예실[계정코드], 예실[[#This Row],[계정코드]], 예실[월], 예실[[#This Row],[월]])</f>
        <v>1</v>
      </c>
      <c r="L159">
        <f>AVERAGEIFS(예실[실적], 예실[계정코드], 예실[[#This Row],[계정코드]])</f>
        <v>59507238.095238097</v>
      </c>
      <c r="M159">
        <f>IF(ISNUMBER(예실[[#This Row],[실적]]), 예실[[#This Row],[실적]]/예실[[#This Row],[계정평균]], "")</f>
        <v>0.81616962162265971</v>
      </c>
      <c r="N159" t="str">
        <f>IF(예실[[#This Row],[평균대비배수]]="", "", IF(예실[[#This Row],[평균대비배수]]&gt;=튀는값배수기준, "원천확인", ""))</f>
        <v/>
      </c>
      <c r="O159" t="str">
        <f>예실[[#This Row],[계정코드]]&amp;"|"&amp;TEXT(예실[[#This Row],[월]], "yyyy-mm")</f>
        <v>6120|2025-11</v>
      </c>
      <c r="P159" s="28" t="str">
        <f>IFERROR(INDEX(보정[보정 값], MATCH(예실[[#This Row],[키]], 보정[키], 0)), "")</f>
        <v/>
      </c>
      <c r="Q159" s="28">
        <f>IF(예실[[#This Row],[보정값]]&lt;&gt;"", 예실[[#This Row],[보정값]], IF(예실[[#This Row],[실적]]="", "", 예실[[#This Row],[실적]]))</f>
        <v>48568000</v>
      </c>
      <c r="R159" t="str">
        <f>IF(예실[[#This Row],[분석실적]]="","MISSING", IF(NOT(ISNUMBER(예실[[#This Row],[분석실적]])),"INVALID", IF(예실[[#This Row],[예산]]=0,"NO_BUDGET","OK")))</f>
        <v>OK</v>
      </c>
      <c r="S159" s="5">
        <f>IF(예실[[#This Row],[데이터상태]]&lt;&gt;"OK", "", IF(예실[[#This Row],[계정유형]]="수익", 예실[[#This Row],[예산]]-예실[[#This Row],[분석실적]], 예실[[#This Row],[분석실적]]-예실[[#This Row],[예산]]))</f>
        <v>-13432000</v>
      </c>
      <c r="T159">
        <f>IF(예실[[#This Row],[데이터상태]]&lt;&gt;"OK", "", 예실[[#This Row],[불리금액]]/예실[[#This Row],[예산]])</f>
        <v>-0.21664516129032257</v>
      </c>
      <c r="U1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0" spans="1:21">
      <c r="A160" t="s">
        <v>53</v>
      </c>
      <c r="B160" t="s">
        <v>54</v>
      </c>
      <c r="C160" s="6">
        <v>45992</v>
      </c>
      <c r="D160">
        <v>2025</v>
      </c>
      <c r="E160">
        <v>12</v>
      </c>
      <c r="F160">
        <v>4</v>
      </c>
      <c r="G160" s="5">
        <v>62000000</v>
      </c>
      <c r="H160" s="5">
        <v>51347000</v>
      </c>
      <c r="I160" t="s">
        <v>51</v>
      </c>
      <c r="J160" t="s">
        <v>52</v>
      </c>
      <c r="K160">
        <f>COUNTIFS(예실[계정코드], 예실[[#This Row],[계정코드]], 예실[월], 예실[[#This Row],[월]])</f>
        <v>1</v>
      </c>
      <c r="L160">
        <f>AVERAGEIFS(예실[실적], 예실[계정코드], 예실[[#This Row],[계정코드]])</f>
        <v>59507238.095238097</v>
      </c>
      <c r="M160">
        <f>IF(ISNUMBER(예실[[#This Row],[실적]]), 예실[[#This Row],[실적]]/예실[[#This Row],[계정평균]], "")</f>
        <v>0.86286982295871173</v>
      </c>
      <c r="N160" t="str">
        <f>IF(예실[[#This Row],[평균대비배수]]="", "", IF(예실[[#This Row],[평균대비배수]]&gt;=튀는값배수기준, "원천확인", ""))</f>
        <v/>
      </c>
      <c r="O160" t="str">
        <f>예실[[#This Row],[계정코드]]&amp;"|"&amp;TEXT(예실[[#This Row],[월]], "yyyy-mm")</f>
        <v>6120|2025-12</v>
      </c>
      <c r="P160" s="28" t="str">
        <f>IFERROR(INDEX(보정[보정 값], MATCH(예실[[#This Row],[키]], 보정[키], 0)), "")</f>
        <v/>
      </c>
      <c r="Q160" s="28">
        <f>IF(예실[[#This Row],[보정값]]&lt;&gt;"", 예실[[#This Row],[보정값]], IF(예실[[#This Row],[실적]]="", "", 예실[[#This Row],[실적]]))</f>
        <v>51347000</v>
      </c>
      <c r="R160" t="str">
        <f>IF(예실[[#This Row],[분석실적]]="","MISSING", IF(NOT(ISNUMBER(예실[[#This Row],[분석실적]])),"INVALID", IF(예실[[#This Row],[예산]]=0,"NO_BUDGET","OK")))</f>
        <v>OK</v>
      </c>
      <c r="S160" s="5">
        <f>IF(예실[[#This Row],[데이터상태]]&lt;&gt;"OK", "", IF(예실[[#This Row],[계정유형]]="수익", 예실[[#This Row],[예산]]-예실[[#This Row],[분석실적]], 예실[[#This Row],[분석실적]]-예실[[#This Row],[예산]]))</f>
        <v>-10653000</v>
      </c>
      <c r="T160">
        <f>IF(예실[[#This Row],[데이터상태]]&lt;&gt;"OK", "", 예실[[#This Row],[불리금액]]/예실[[#This Row],[예산]])</f>
        <v>-0.17182258064516129</v>
      </c>
      <c r="U1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1" spans="1:21">
      <c r="A161" t="s">
        <v>53</v>
      </c>
      <c r="B161" t="s">
        <v>54</v>
      </c>
      <c r="C161" s="6">
        <v>46023</v>
      </c>
      <c r="D161">
        <v>2026</v>
      </c>
      <c r="E161">
        <v>1</v>
      </c>
      <c r="F161">
        <v>1</v>
      </c>
      <c r="G161" s="5">
        <v>62000000</v>
      </c>
      <c r="H161" s="5">
        <v>95232000</v>
      </c>
      <c r="I161" t="s">
        <v>51</v>
      </c>
      <c r="J161" t="s">
        <v>52</v>
      </c>
      <c r="K161">
        <f>COUNTIFS(예실[계정코드], 예실[[#This Row],[계정코드]], 예실[월], 예실[[#This Row],[월]])</f>
        <v>1</v>
      </c>
      <c r="L161">
        <f>AVERAGEIFS(예실[실적], 예실[계정코드], 예실[[#This Row],[계정코드]])</f>
        <v>59507238.095238097</v>
      </c>
      <c r="M161">
        <f>IF(ISNUMBER(예실[[#This Row],[실적]]), 예실[[#This Row],[실적]]/예실[[#This Row],[계정평균]], "")</f>
        <v>1.6003431355289313</v>
      </c>
      <c r="N161" t="str">
        <f>IF(예실[[#This Row],[평균대비배수]]="", "", IF(예실[[#This Row],[평균대비배수]]&gt;=튀는값배수기준, "원천확인", ""))</f>
        <v/>
      </c>
      <c r="O161" t="str">
        <f>예실[[#This Row],[계정코드]]&amp;"|"&amp;TEXT(예실[[#This Row],[월]], "yyyy-mm")</f>
        <v>6120|2026-01</v>
      </c>
      <c r="P161" s="28" t="str">
        <f>IFERROR(INDEX(보정[보정 값], MATCH(예실[[#This Row],[키]], 보정[키], 0)), "")</f>
        <v/>
      </c>
      <c r="Q161" s="28">
        <f>IF(예실[[#This Row],[보정값]]&lt;&gt;"", 예실[[#This Row],[보정값]], IF(예실[[#This Row],[실적]]="", "", 예실[[#This Row],[실적]]))</f>
        <v>95232000</v>
      </c>
      <c r="R161" t="str">
        <f>IF(예실[[#This Row],[분석실적]]="","MISSING", IF(NOT(ISNUMBER(예실[[#This Row],[분석실적]])),"INVALID", IF(예실[[#This Row],[예산]]=0,"NO_BUDGET","OK")))</f>
        <v>OK</v>
      </c>
      <c r="S161" s="5">
        <f>IF(예실[[#This Row],[데이터상태]]&lt;&gt;"OK", "", IF(예실[[#This Row],[계정유형]]="수익", 예실[[#This Row],[예산]]-예실[[#This Row],[분석실적]], 예실[[#This Row],[분석실적]]-예실[[#This Row],[예산]]))</f>
        <v>33232000</v>
      </c>
      <c r="T161">
        <f>IF(예실[[#This Row],[데이터상태]]&lt;&gt;"OK", "", 예실[[#This Row],[불리금액]]/예실[[#This Row],[예산]])</f>
        <v>0.53600000000000003</v>
      </c>
      <c r="U1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162" spans="1:21">
      <c r="A162" t="s">
        <v>53</v>
      </c>
      <c r="B162" t="s">
        <v>54</v>
      </c>
      <c r="C162" s="6">
        <v>46054</v>
      </c>
      <c r="D162">
        <v>2026</v>
      </c>
      <c r="E162">
        <v>2</v>
      </c>
      <c r="F162">
        <v>1</v>
      </c>
      <c r="G162" s="5">
        <v>62000000</v>
      </c>
      <c r="H162" s="5">
        <v>49537000</v>
      </c>
      <c r="I162" t="s">
        <v>51</v>
      </c>
      <c r="J162" t="s">
        <v>52</v>
      </c>
      <c r="K162">
        <f>COUNTIFS(예실[계정코드], 예실[[#This Row],[계정코드]], 예실[월], 예실[[#This Row],[월]])</f>
        <v>1</v>
      </c>
      <c r="L162">
        <f>AVERAGEIFS(예실[실적], 예실[계정코드], 예실[[#This Row],[계정코드]])</f>
        <v>59507238.095238097</v>
      </c>
      <c r="M162">
        <f>IF(ISNUMBER(예실[[#This Row],[실적]]), 예실[[#This Row],[실적]]/예실[[#This Row],[계정평균]], "")</f>
        <v>0.83245335501403583</v>
      </c>
      <c r="N162" t="str">
        <f>IF(예실[[#This Row],[평균대비배수]]="", "", IF(예실[[#This Row],[평균대비배수]]&gt;=튀는값배수기준, "원천확인", ""))</f>
        <v/>
      </c>
      <c r="O162" t="str">
        <f>예실[[#This Row],[계정코드]]&amp;"|"&amp;TEXT(예실[[#This Row],[월]], "yyyy-mm")</f>
        <v>6120|2026-02</v>
      </c>
      <c r="P162" s="28" t="str">
        <f>IFERROR(INDEX(보정[보정 값], MATCH(예실[[#This Row],[키]], 보정[키], 0)), "")</f>
        <v/>
      </c>
      <c r="Q162" s="28">
        <f>IF(예실[[#This Row],[보정값]]&lt;&gt;"", 예실[[#This Row],[보정값]], IF(예실[[#This Row],[실적]]="", "", 예실[[#This Row],[실적]]))</f>
        <v>49537000</v>
      </c>
      <c r="R162" t="str">
        <f>IF(예실[[#This Row],[분석실적]]="","MISSING", IF(NOT(ISNUMBER(예실[[#This Row],[분석실적]])),"INVALID", IF(예실[[#This Row],[예산]]=0,"NO_BUDGET","OK")))</f>
        <v>OK</v>
      </c>
      <c r="S162" s="5">
        <f>IF(예실[[#This Row],[데이터상태]]&lt;&gt;"OK", "", IF(예실[[#This Row],[계정유형]]="수익", 예실[[#This Row],[예산]]-예실[[#This Row],[분석실적]], 예실[[#This Row],[분석실적]]-예실[[#This Row],[예산]]))</f>
        <v>-12463000</v>
      </c>
      <c r="T162">
        <f>IF(예실[[#This Row],[데이터상태]]&lt;&gt;"OK", "", 예실[[#This Row],[불리금액]]/예실[[#This Row],[예산]])</f>
        <v>-0.20101612903225807</v>
      </c>
      <c r="U1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3" spans="1:21">
      <c r="A163" t="s">
        <v>53</v>
      </c>
      <c r="B163" t="s">
        <v>54</v>
      </c>
      <c r="C163" s="6">
        <v>46082</v>
      </c>
      <c r="D163">
        <v>2026</v>
      </c>
      <c r="E163">
        <v>3</v>
      </c>
      <c r="F163">
        <v>1</v>
      </c>
      <c r="G163" s="5">
        <v>62000000</v>
      </c>
      <c r="H163" s="5">
        <v>49980000</v>
      </c>
      <c r="I163" t="s">
        <v>51</v>
      </c>
      <c r="J163" t="s">
        <v>52</v>
      </c>
      <c r="K163">
        <f>COUNTIFS(예실[계정코드], 예실[[#This Row],[계정코드]], 예실[월], 예실[[#This Row],[월]])</f>
        <v>1</v>
      </c>
      <c r="L163">
        <f>AVERAGEIFS(예실[실적], 예실[계정코드], 예실[[#This Row],[계정코드]])</f>
        <v>59507238.095238097</v>
      </c>
      <c r="M163">
        <f>IF(ISNUMBER(예실[[#This Row],[실적]]), 예실[[#This Row],[실적]]/예실[[#This Row],[계정평균]], "")</f>
        <v>0.83989782755519138</v>
      </c>
      <c r="N163" t="str">
        <f>IF(예실[[#This Row],[평균대비배수]]="", "", IF(예실[[#This Row],[평균대비배수]]&gt;=튀는값배수기준, "원천확인", ""))</f>
        <v/>
      </c>
      <c r="O163" t="str">
        <f>예실[[#This Row],[계정코드]]&amp;"|"&amp;TEXT(예실[[#This Row],[월]], "yyyy-mm")</f>
        <v>6120|2026-03</v>
      </c>
      <c r="P163" s="28" t="str">
        <f>IFERROR(INDEX(보정[보정 값], MATCH(예실[[#This Row],[키]], 보정[키], 0)), "")</f>
        <v/>
      </c>
      <c r="Q163" s="28">
        <f>IF(예실[[#This Row],[보정값]]&lt;&gt;"", 예실[[#This Row],[보정값]], IF(예실[[#This Row],[실적]]="", "", 예실[[#This Row],[실적]]))</f>
        <v>49980000</v>
      </c>
      <c r="R163" t="str">
        <f>IF(예실[[#This Row],[분석실적]]="","MISSING", IF(NOT(ISNUMBER(예실[[#This Row],[분석실적]])),"INVALID", IF(예실[[#This Row],[예산]]=0,"NO_BUDGET","OK")))</f>
        <v>OK</v>
      </c>
      <c r="S163" s="5">
        <f>IF(예실[[#This Row],[데이터상태]]&lt;&gt;"OK", "", IF(예실[[#This Row],[계정유형]]="수익", 예실[[#This Row],[예산]]-예실[[#This Row],[분석실적]], 예실[[#This Row],[분석실적]]-예실[[#This Row],[예산]]))</f>
        <v>-12020000</v>
      </c>
      <c r="T163">
        <f>IF(예실[[#This Row],[데이터상태]]&lt;&gt;"OK", "", 예실[[#This Row],[불리금액]]/예실[[#This Row],[예산]])</f>
        <v>-0.19387096774193549</v>
      </c>
      <c r="U1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4" spans="1:21">
      <c r="A164" t="s">
        <v>53</v>
      </c>
      <c r="B164" t="s">
        <v>54</v>
      </c>
      <c r="C164" s="6">
        <v>46113</v>
      </c>
      <c r="D164">
        <v>2026</v>
      </c>
      <c r="E164">
        <v>4</v>
      </c>
      <c r="F164">
        <v>2</v>
      </c>
      <c r="G164" s="5">
        <v>62000000</v>
      </c>
      <c r="H164" s="5">
        <v>49879000</v>
      </c>
      <c r="I164" t="s">
        <v>51</v>
      </c>
      <c r="J164" t="s">
        <v>52</v>
      </c>
      <c r="K164">
        <f>COUNTIFS(예실[계정코드], 예실[[#This Row],[계정코드]], 예실[월], 예실[[#This Row],[월]])</f>
        <v>1</v>
      </c>
      <c r="L164">
        <f>AVERAGEIFS(예실[실적], 예실[계정코드], 예실[[#This Row],[계정코드]])</f>
        <v>59507238.095238097</v>
      </c>
      <c r="M164">
        <f>IF(ISNUMBER(예실[[#This Row],[실적]]), 예실[[#This Row],[실적]]/예실[[#This Row],[계정평균]], "")</f>
        <v>0.83820055503452162</v>
      </c>
      <c r="N164" t="str">
        <f>IF(예실[[#This Row],[평균대비배수]]="", "", IF(예실[[#This Row],[평균대비배수]]&gt;=튀는값배수기준, "원천확인", ""))</f>
        <v/>
      </c>
      <c r="O164" t="str">
        <f>예실[[#This Row],[계정코드]]&amp;"|"&amp;TEXT(예실[[#This Row],[월]], "yyyy-mm")</f>
        <v>6120|2026-04</v>
      </c>
      <c r="P164" s="28" t="str">
        <f>IFERROR(INDEX(보정[보정 값], MATCH(예실[[#This Row],[키]], 보정[키], 0)), "")</f>
        <v/>
      </c>
      <c r="Q164" s="28">
        <f>IF(예실[[#This Row],[보정값]]&lt;&gt;"", 예실[[#This Row],[보정값]], IF(예실[[#This Row],[실적]]="", "", 예실[[#This Row],[실적]]))</f>
        <v>49879000</v>
      </c>
      <c r="R164" t="str">
        <f>IF(예실[[#This Row],[분석실적]]="","MISSING", IF(NOT(ISNUMBER(예실[[#This Row],[분석실적]])),"INVALID", IF(예실[[#This Row],[예산]]=0,"NO_BUDGET","OK")))</f>
        <v>OK</v>
      </c>
      <c r="S164" s="5">
        <f>IF(예실[[#This Row],[데이터상태]]&lt;&gt;"OK", "", IF(예실[[#This Row],[계정유형]]="수익", 예실[[#This Row],[예산]]-예실[[#This Row],[분석실적]], 예실[[#This Row],[분석실적]]-예실[[#This Row],[예산]]))</f>
        <v>-12121000</v>
      </c>
      <c r="T164">
        <f>IF(예실[[#This Row],[데이터상태]]&lt;&gt;"OK", "", 예실[[#This Row],[불리금액]]/예실[[#This Row],[예산]])</f>
        <v>-0.19550000000000001</v>
      </c>
      <c r="U1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5" spans="1:21">
      <c r="A165" t="s">
        <v>53</v>
      </c>
      <c r="B165" t="s">
        <v>54</v>
      </c>
      <c r="C165" s="6">
        <v>46143</v>
      </c>
      <c r="D165">
        <v>2026</v>
      </c>
      <c r="E165">
        <v>5</v>
      </c>
      <c r="F165">
        <v>2</v>
      </c>
      <c r="G165" s="5">
        <v>62000000</v>
      </c>
      <c r="H165" s="5">
        <v>48804000</v>
      </c>
      <c r="I165" t="s">
        <v>51</v>
      </c>
      <c r="J165" t="s">
        <v>52</v>
      </c>
      <c r="K165">
        <f>COUNTIFS(예실[계정코드], 예실[[#This Row],[계정코드]], 예실[월], 예실[[#This Row],[월]])</f>
        <v>1</v>
      </c>
      <c r="L165">
        <f>AVERAGEIFS(예실[실적], 예실[계정코드], 예실[[#This Row],[계정코드]])</f>
        <v>59507238.095238097</v>
      </c>
      <c r="M165">
        <f>IF(ISNUMBER(예실[[#This Row],[실적]]), 예실[[#This Row],[실적]]/예실[[#This Row],[계정평균]], "")</f>
        <v>0.8201355257303633</v>
      </c>
      <c r="N165" t="str">
        <f>IF(예실[[#This Row],[평균대비배수]]="", "", IF(예실[[#This Row],[평균대비배수]]&gt;=튀는값배수기준, "원천확인", ""))</f>
        <v/>
      </c>
      <c r="O165" t="str">
        <f>예실[[#This Row],[계정코드]]&amp;"|"&amp;TEXT(예실[[#This Row],[월]], "yyyy-mm")</f>
        <v>6120|2026-05</v>
      </c>
      <c r="P165" s="28" t="str">
        <f>IFERROR(INDEX(보정[보정 값], MATCH(예실[[#This Row],[키]], 보정[키], 0)), "")</f>
        <v/>
      </c>
      <c r="Q165" s="28">
        <f>IF(예실[[#This Row],[보정값]]&lt;&gt;"", 예실[[#This Row],[보정값]], IF(예실[[#This Row],[실적]]="", "", 예실[[#This Row],[실적]]))</f>
        <v>48804000</v>
      </c>
      <c r="R165" t="str">
        <f>IF(예실[[#This Row],[분석실적]]="","MISSING", IF(NOT(ISNUMBER(예실[[#This Row],[분석실적]])),"INVALID", IF(예실[[#This Row],[예산]]=0,"NO_BUDGET","OK")))</f>
        <v>OK</v>
      </c>
      <c r="S165" s="5">
        <f>IF(예실[[#This Row],[데이터상태]]&lt;&gt;"OK", "", IF(예실[[#This Row],[계정유형]]="수익", 예실[[#This Row],[예산]]-예실[[#This Row],[분석실적]], 예실[[#This Row],[분석실적]]-예실[[#This Row],[예산]]))</f>
        <v>-13196000</v>
      </c>
      <c r="T165">
        <f>IF(예실[[#This Row],[데이터상태]]&lt;&gt;"OK", "", 예실[[#This Row],[불리금액]]/예실[[#This Row],[예산]])</f>
        <v>-0.21283870967741936</v>
      </c>
      <c r="U1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6" spans="1:21">
      <c r="A166" t="s">
        <v>53</v>
      </c>
      <c r="B166" t="s">
        <v>54</v>
      </c>
      <c r="C166" s="6">
        <v>46174</v>
      </c>
      <c r="D166">
        <v>2026</v>
      </c>
      <c r="E166">
        <v>6</v>
      </c>
      <c r="F166">
        <v>2</v>
      </c>
      <c r="G166" s="5">
        <v>62000000</v>
      </c>
      <c r="H166" s="5">
        <v>50020000</v>
      </c>
      <c r="I166" t="s">
        <v>51</v>
      </c>
      <c r="J166" t="s">
        <v>52</v>
      </c>
      <c r="K166">
        <f>COUNTIFS(예실[계정코드], 예실[[#This Row],[계정코드]], 예실[월], 예실[[#This Row],[월]])</f>
        <v>1</v>
      </c>
      <c r="L166">
        <f>AVERAGEIFS(예실[실적], 예실[계정코드], 예실[[#This Row],[계정코드]])</f>
        <v>59507238.095238097</v>
      </c>
      <c r="M166">
        <f>IF(ISNUMBER(예실[[#This Row],[실적]]), 예실[[#This Row],[실적]]/예실[[#This Row],[계정평균]], "")</f>
        <v>0.84057001469209025</v>
      </c>
      <c r="N166" t="str">
        <f>IF(예실[[#This Row],[평균대비배수]]="", "", IF(예실[[#This Row],[평균대비배수]]&gt;=튀는값배수기준, "원천확인", ""))</f>
        <v/>
      </c>
      <c r="O166" t="str">
        <f>예실[[#This Row],[계정코드]]&amp;"|"&amp;TEXT(예실[[#This Row],[월]], "yyyy-mm")</f>
        <v>6120|2026-06</v>
      </c>
      <c r="P166" s="28" t="str">
        <f>IFERROR(INDEX(보정[보정 값], MATCH(예실[[#This Row],[키]], 보정[키], 0)), "")</f>
        <v/>
      </c>
      <c r="Q166" s="28">
        <f>IF(예실[[#This Row],[보정값]]&lt;&gt;"", 예실[[#This Row],[보정값]], IF(예실[[#This Row],[실적]]="", "", 예실[[#This Row],[실적]]))</f>
        <v>50020000</v>
      </c>
      <c r="R166" t="str">
        <f>IF(예실[[#This Row],[분석실적]]="","MISSING", IF(NOT(ISNUMBER(예실[[#This Row],[분석실적]])),"INVALID", IF(예실[[#This Row],[예산]]=0,"NO_BUDGET","OK")))</f>
        <v>OK</v>
      </c>
      <c r="S166" s="5">
        <f>IF(예실[[#This Row],[데이터상태]]&lt;&gt;"OK", "", IF(예실[[#This Row],[계정유형]]="수익", 예실[[#This Row],[예산]]-예실[[#This Row],[분석실적]], 예실[[#This Row],[분석실적]]-예실[[#This Row],[예산]]))</f>
        <v>-11980000</v>
      </c>
      <c r="T166">
        <f>IF(예실[[#This Row],[데이터상태]]&lt;&gt;"OK", "", 예실[[#This Row],[불리금액]]/예실[[#This Row],[예산]])</f>
        <v>-0.19322580645161291</v>
      </c>
      <c r="U1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7" spans="1:21">
      <c r="A167" t="s">
        <v>53</v>
      </c>
      <c r="B167" t="s">
        <v>54</v>
      </c>
      <c r="C167" s="6">
        <v>46204</v>
      </c>
      <c r="D167">
        <v>2026</v>
      </c>
      <c r="E167">
        <v>7</v>
      </c>
      <c r="F167">
        <v>3</v>
      </c>
      <c r="G167" s="5">
        <v>62000000</v>
      </c>
      <c r="H167" s="5">
        <v>51394000</v>
      </c>
      <c r="I167" t="s">
        <v>51</v>
      </c>
      <c r="J167" t="s">
        <v>52</v>
      </c>
      <c r="K167">
        <f>COUNTIFS(예실[계정코드], 예실[[#This Row],[계정코드]], 예실[월], 예실[[#This Row],[월]])</f>
        <v>1</v>
      </c>
      <c r="L167">
        <f>AVERAGEIFS(예실[실적], 예실[계정코드], 예실[[#This Row],[계정코드]])</f>
        <v>59507238.095238097</v>
      </c>
      <c r="M167">
        <f>IF(ISNUMBER(예실[[#This Row],[실적]]), 예실[[#This Row],[실적]]/예실[[#This Row],[계정평균]], "")</f>
        <v>0.86365964284456787</v>
      </c>
      <c r="N167" t="str">
        <f>IF(예실[[#This Row],[평균대비배수]]="", "", IF(예실[[#This Row],[평균대비배수]]&gt;=튀는값배수기준, "원천확인", ""))</f>
        <v/>
      </c>
      <c r="O167" t="str">
        <f>예실[[#This Row],[계정코드]]&amp;"|"&amp;TEXT(예실[[#This Row],[월]], "yyyy-mm")</f>
        <v>6120|2026-07</v>
      </c>
      <c r="P167" s="28" t="str">
        <f>IFERROR(INDEX(보정[보정 값], MATCH(예실[[#This Row],[키]], 보정[키], 0)), "")</f>
        <v/>
      </c>
      <c r="Q167" s="28">
        <f>IF(예실[[#This Row],[보정값]]&lt;&gt;"", 예실[[#This Row],[보정값]], IF(예실[[#This Row],[실적]]="", "", 예실[[#This Row],[실적]]))</f>
        <v>51394000</v>
      </c>
      <c r="R167" t="str">
        <f>IF(예실[[#This Row],[분석실적]]="","MISSING", IF(NOT(ISNUMBER(예실[[#This Row],[분석실적]])),"INVALID", IF(예실[[#This Row],[예산]]=0,"NO_BUDGET","OK")))</f>
        <v>OK</v>
      </c>
      <c r="S167" s="5">
        <f>IF(예실[[#This Row],[데이터상태]]&lt;&gt;"OK", "", IF(예실[[#This Row],[계정유형]]="수익", 예실[[#This Row],[예산]]-예실[[#This Row],[분석실적]], 예실[[#This Row],[분석실적]]-예실[[#This Row],[예산]]))</f>
        <v>-10606000</v>
      </c>
      <c r="T167">
        <f>IF(예실[[#This Row],[데이터상태]]&lt;&gt;"OK", "", 예실[[#This Row],[불리금액]]/예실[[#This Row],[예산]])</f>
        <v>-0.17106451612903226</v>
      </c>
      <c r="U1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8" spans="1:21">
      <c r="A168" t="s">
        <v>53</v>
      </c>
      <c r="B168" t="s">
        <v>54</v>
      </c>
      <c r="C168" s="6">
        <v>46235</v>
      </c>
      <c r="D168">
        <v>2026</v>
      </c>
      <c r="E168">
        <v>8</v>
      </c>
      <c r="F168">
        <v>3</v>
      </c>
      <c r="G168" s="5">
        <v>62000000</v>
      </c>
      <c r="H168" s="5">
        <v>49777000</v>
      </c>
      <c r="I168" t="s">
        <v>51</v>
      </c>
      <c r="J168" t="s">
        <v>52</v>
      </c>
      <c r="K168">
        <f>COUNTIFS(예실[계정코드], 예실[[#This Row],[계정코드]], 예실[월], 예실[[#This Row],[월]])</f>
        <v>1</v>
      </c>
      <c r="L168">
        <f>AVERAGEIFS(예실[실적], 예실[계정코드], 예실[[#This Row],[계정코드]])</f>
        <v>59507238.095238097</v>
      </c>
      <c r="M168">
        <f>IF(ISNUMBER(예실[[#This Row],[실적]]), 예실[[#This Row],[실적]]/예실[[#This Row],[계정평균]], "")</f>
        <v>0.8364864778354294</v>
      </c>
      <c r="N168" t="str">
        <f>IF(예실[[#This Row],[평균대비배수]]="", "", IF(예실[[#This Row],[평균대비배수]]&gt;=튀는값배수기준, "원천확인", ""))</f>
        <v/>
      </c>
      <c r="O168" t="str">
        <f>예실[[#This Row],[계정코드]]&amp;"|"&amp;TEXT(예실[[#This Row],[월]], "yyyy-mm")</f>
        <v>6120|2026-08</v>
      </c>
      <c r="P168" s="28" t="str">
        <f>IFERROR(INDEX(보정[보정 값], MATCH(예실[[#This Row],[키]], 보정[키], 0)), "")</f>
        <v/>
      </c>
      <c r="Q168" s="28">
        <f>IF(예실[[#This Row],[보정값]]&lt;&gt;"", 예실[[#This Row],[보정값]], IF(예실[[#This Row],[실적]]="", "", 예실[[#This Row],[실적]]))</f>
        <v>49777000</v>
      </c>
      <c r="R168" t="str">
        <f>IF(예실[[#This Row],[분석실적]]="","MISSING", IF(NOT(ISNUMBER(예실[[#This Row],[분석실적]])),"INVALID", IF(예실[[#This Row],[예산]]=0,"NO_BUDGET","OK")))</f>
        <v>OK</v>
      </c>
      <c r="S168" s="5">
        <f>IF(예실[[#This Row],[데이터상태]]&lt;&gt;"OK", "", IF(예실[[#This Row],[계정유형]]="수익", 예실[[#This Row],[예산]]-예실[[#This Row],[분석실적]], 예실[[#This Row],[분석실적]]-예실[[#This Row],[예산]]))</f>
        <v>-12223000</v>
      </c>
      <c r="T168">
        <f>IF(예실[[#This Row],[데이터상태]]&lt;&gt;"OK", "", 예실[[#This Row],[불리금액]]/예실[[#This Row],[예산]])</f>
        <v>-0.19714516129032258</v>
      </c>
      <c r="U1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</row>
    <row r="169" spans="1:21">
      <c r="A169" t="s">
        <v>61</v>
      </c>
      <c r="B169" t="s">
        <v>62</v>
      </c>
      <c r="C169" s="6">
        <v>46266</v>
      </c>
      <c r="D169">
        <v>2026</v>
      </c>
      <c r="E169">
        <v>9</v>
      </c>
      <c r="F169">
        <v>3</v>
      </c>
      <c r="G169" s="5">
        <v>105000000</v>
      </c>
      <c r="H169" s="5">
        <v>117859000</v>
      </c>
      <c r="I169" t="s">
        <v>51</v>
      </c>
      <c r="J169" t="s">
        <v>35</v>
      </c>
      <c r="K169">
        <f>COUNTIFS(예실[계정코드], 예실[[#This Row],[계정코드]], 예실[월], 예실[[#This Row],[월]])</f>
        <v>1</v>
      </c>
      <c r="L169">
        <f>AVERAGEIFS(예실[실적], 예실[계정코드], 예실[[#This Row],[계정코드]])</f>
        <v>128395666.66666667</v>
      </c>
      <c r="M169">
        <f>IF(ISNUMBER(예실[[#This Row],[실적]]), 예실[[#This Row],[실적]]/예실[[#This Row],[계정평균]], "")</f>
        <v>0.91793596357094087</v>
      </c>
      <c r="N169" t="str">
        <f>IF(예실[[#This Row],[평균대비배수]]="", "", IF(예실[[#This Row],[평균대비배수]]&gt;=튀는값배수기준, "원천확인", ""))</f>
        <v/>
      </c>
      <c r="O169" t="str">
        <f>예실[[#This Row],[계정코드]]&amp;"|"&amp;TEXT(예실[[#This Row],[월]], "yyyy-mm")</f>
        <v>6160|2026-09</v>
      </c>
      <c r="P169" s="28" t="str">
        <f>IFERROR(INDEX(보정[보정 값], MATCH(예실[[#This Row],[키]], 보정[키], 0)), "")</f>
        <v/>
      </c>
      <c r="Q169" s="28">
        <f>IF(예실[[#This Row],[보정값]]&lt;&gt;"", 예실[[#This Row],[보정값]], IF(예실[[#This Row],[실적]]="", "", 예실[[#This Row],[실적]]))</f>
        <v>117859000</v>
      </c>
      <c r="R169" t="str">
        <f>IF(예실[[#This Row],[분석실적]]="","MISSING", IF(NOT(ISNUMBER(예실[[#This Row],[분석실적]])),"INVALID", IF(예실[[#This Row],[예산]]=0,"NO_BUDGET","OK")))</f>
        <v>OK</v>
      </c>
      <c r="S169" s="5">
        <f>IF(예실[[#This Row],[데이터상태]]&lt;&gt;"OK", "", IF(예실[[#This Row],[계정유형]]="수익", 예실[[#This Row],[예산]]-예실[[#This Row],[분석실적]], 예실[[#This Row],[분석실적]]-예실[[#This Row],[예산]]))</f>
        <v>12859000</v>
      </c>
      <c r="T169" s="31">
        <f>IF(예실[[#This Row],[데이터상태]]&lt;&gt;"OK", "", 예실[[#This Row],[불리금액]]/예실[[#This Row],[예산]])</f>
        <v>0.12246666666666667</v>
      </c>
      <c r="U1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170" spans="1:21">
      <c r="A170" t="s">
        <v>55</v>
      </c>
      <c r="B170" t="s">
        <v>56</v>
      </c>
      <c r="C170" s="6">
        <v>45658</v>
      </c>
      <c r="D170">
        <v>2025</v>
      </c>
      <c r="E170">
        <v>1</v>
      </c>
      <c r="F170">
        <v>1</v>
      </c>
      <c r="G170" s="5">
        <v>15000000</v>
      </c>
      <c r="H170" s="5">
        <v>13919000</v>
      </c>
      <c r="I170" t="s">
        <v>51</v>
      </c>
      <c r="J170" t="s">
        <v>35</v>
      </c>
      <c r="K170">
        <f>COUNTIFS(예실[계정코드], 예실[[#This Row],[계정코드]], 예실[월], 예실[[#This Row],[월]])</f>
        <v>1</v>
      </c>
      <c r="L170">
        <f>AVERAGEIFS(예실[실적], 예실[계정코드], 예실[[#This Row],[계정코드]])</f>
        <v>15278380.952380951</v>
      </c>
      <c r="M170">
        <f>IF(ISNUMBER(예실[[#This Row],[실적]]), 예실[[#This Row],[실적]]/예실[[#This Row],[계정평균]], "")</f>
        <v>0.91102585040798389</v>
      </c>
      <c r="N170" t="str">
        <f>IF(예실[[#This Row],[평균대비배수]]="", "", IF(예실[[#This Row],[평균대비배수]]&gt;=튀는값배수기준, "원천확인", ""))</f>
        <v/>
      </c>
      <c r="O170" t="str">
        <f>예실[[#This Row],[계정코드]]&amp;"|"&amp;TEXT(예실[[#This Row],[월]], "yyyy-mm")</f>
        <v>6130|2025-01</v>
      </c>
      <c r="P170" s="28" t="str">
        <f>IFERROR(INDEX(보정[보정 값], MATCH(예실[[#This Row],[키]], 보정[키], 0)), "")</f>
        <v/>
      </c>
      <c r="Q170" s="28">
        <f>IF(예실[[#This Row],[보정값]]&lt;&gt;"", 예실[[#This Row],[보정값]], IF(예실[[#This Row],[실적]]="", "", 예실[[#This Row],[실적]]))</f>
        <v>13919000</v>
      </c>
      <c r="R170" t="str">
        <f>IF(예실[[#This Row],[분석실적]]="","MISSING", IF(NOT(ISNUMBER(예실[[#This Row],[분석실적]])),"INVALID", IF(예실[[#This Row],[예산]]=0,"NO_BUDGET","OK")))</f>
        <v>OK</v>
      </c>
      <c r="S170" s="5">
        <f>IF(예실[[#This Row],[데이터상태]]&lt;&gt;"OK", "", IF(예실[[#This Row],[계정유형]]="수익", 예실[[#This Row],[예산]]-예실[[#This Row],[분석실적]], 예실[[#This Row],[분석실적]]-예실[[#This Row],[예산]]))</f>
        <v>-1081000</v>
      </c>
      <c r="T170">
        <f>IF(예실[[#This Row],[데이터상태]]&lt;&gt;"OK", "", 예실[[#This Row],[불리금액]]/예실[[#This Row],[예산]])</f>
        <v>-7.2066666666666668E-2</v>
      </c>
      <c r="U1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1" spans="1:21">
      <c r="A171" t="s">
        <v>55</v>
      </c>
      <c r="B171" t="s">
        <v>56</v>
      </c>
      <c r="C171" s="6">
        <v>45689</v>
      </c>
      <c r="D171">
        <v>2025</v>
      </c>
      <c r="E171">
        <v>2</v>
      </c>
      <c r="F171">
        <v>1</v>
      </c>
      <c r="G171" s="5">
        <v>15000000</v>
      </c>
      <c r="H171" s="5">
        <v>17193000</v>
      </c>
      <c r="I171" t="s">
        <v>51</v>
      </c>
      <c r="J171" t="s">
        <v>35</v>
      </c>
      <c r="K171">
        <f>COUNTIFS(예실[계정코드], 예실[[#This Row],[계정코드]], 예실[월], 예실[[#This Row],[월]])</f>
        <v>1</v>
      </c>
      <c r="L171">
        <f>AVERAGEIFS(예실[실적], 예실[계정코드], 예실[[#This Row],[계정코드]])</f>
        <v>15278380.952380951</v>
      </c>
      <c r="M171">
        <f>IF(ISNUMBER(예실[[#This Row],[실적]]), 예실[[#This Row],[실적]]/예실[[#This Row],[계정평균]], "")</f>
        <v>1.1253155719566397</v>
      </c>
      <c r="N171" t="str">
        <f>IF(예실[[#This Row],[평균대비배수]]="", "", IF(예실[[#This Row],[평균대비배수]]&gt;=튀는값배수기준, "원천확인", ""))</f>
        <v/>
      </c>
      <c r="O171" t="str">
        <f>예실[[#This Row],[계정코드]]&amp;"|"&amp;TEXT(예실[[#This Row],[월]], "yyyy-mm")</f>
        <v>6130|2025-02</v>
      </c>
      <c r="P171" s="28" t="str">
        <f>IFERROR(INDEX(보정[보정 값], MATCH(예실[[#This Row],[키]], 보정[키], 0)), "")</f>
        <v/>
      </c>
      <c r="Q171" s="28">
        <f>IF(예실[[#This Row],[보정값]]&lt;&gt;"", 예실[[#This Row],[보정값]], IF(예실[[#This Row],[실적]]="", "", 예실[[#This Row],[실적]]))</f>
        <v>17193000</v>
      </c>
      <c r="R171" t="str">
        <f>IF(예실[[#This Row],[분석실적]]="","MISSING", IF(NOT(ISNUMBER(예실[[#This Row],[분석실적]])),"INVALID", IF(예실[[#This Row],[예산]]=0,"NO_BUDGET","OK")))</f>
        <v>OK</v>
      </c>
      <c r="S171" s="5">
        <f>IF(예실[[#This Row],[데이터상태]]&lt;&gt;"OK", "", IF(예실[[#This Row],[계정유형]]="수익", 예실[[#This Row],[예산]]-예실[[#This Row],[분석실적]], 예실[[#This Row],[분석실적]]-예실[[#This Row],[예산]]))</f>
        <v>2193000</v>
      </c>
      <c r="T171">
        <f>IF(예실[[#This Row],[데이터상태]]&lt;&gt;"OK", "", 예실[[#This Row],[불리금액]]/예실[[#This Row],[예산]])</f>
        <v>0.1462</v>
      </c>
      <c r="U1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2" spans="1:21">
      <c r="A172" t="s">
        <v>55</v>
      </c>
      <c r="B172" t="s">
        <v>56</v>
      </c>
      <c r="C172" s="6">
        <v>45717</v>
      </c>
      <c r="D172">
        <v>2025</v>
      </c>
      <c r="E172">
        <v>3</v>
      </c>
      <c r="F172">
        <v>1</v>
      </c>
      <c r="G172" s="5">
        <v>15000000</v>
      </c>
      <c r="H172" s="5">
        <v>12501000</v>
      </c>
      <c r="I172" t="s">
        <v>51</v>
      </c>
      <c r="J172" t="s">
        <v>35</v>
      </c>
      <c r="K172">
        <f>COUNTIFS(예실[계정코드], 예실[[#This Row],[계정코드]], 예실[월], 예실[[#This Row],[월]])</f>
        <v>1</v>
      </c>
      <c r="L172">
        <f>AVERAGEIFS(예실[실적], 예실[계정코드], 예실[[#This Row],[계정코드]])</f>
        <v>15278380.952380951</v>
      </c>
      <c r="M172">
        <f>IF(ISNUMBER(예실[[#This Row],[실적]]), 예실[[#This Row],[실적]]/예실[[#This Row],[계정평균]], "")</f>
        <v>0.81821496917524295</v>
      </c>
      <c r="N172" t="str">
        <f>IF(예실[[#This Row],[평균대비배수]]="", "", IF(예실[[#This Row],[평균대비배수]]&gt;=튀는값배수기준, "원천확인", ""))</f>
        <v/>
      </c>
      <c r="O172" t="str">
        <f>예실[[#This Row],[계정코드]]&amp;"|"&amp;TEXT(예실[[#This Row],[월]], "yyyy-mm")</f>
        <v>6130|2025-03</v>
      </c>
      <c r="P172" s="28" t="str">
        <f>IFERROR(INDEX(보정[보정 값], MATCH(예실[[#This Row],[키]], 보정[키], 0)), "")</f>
        <v/>
      </c>
      <c r="Q172" s="28">
        <f>IF(예실[[#This Row],[보정값]]&lt;&gt;"", 예실[[#This Row],[보정값]], IF(예실[[#This Row],[실적]]="", "", 예실[[#This Row],[실적]]))</f>
        <v>12501000</v>
      </c>
      <c r="R172" t="str">
        <f>IF(예실[[#This Row],[분석실적]]="","MISSING", IF(NOT(ISNUMBER(예실[[#This Row],[분석실적]])),"INVALID", IF(예실[[#This Row],[예산]]=0,"NO_BUDGET","OK")))</f>
        <v>OK</v>
      </c>
      <c r="S172" s="5">
        <f>IF(예실[[#This Row],[데이터상태]]&lt;&gt;"OK", "", IF(예실[[#This Row],[계정유형]]="수익", 예실[[#This Row],[예산]]-예실[[#This Row],[분석실적]], 예실[[#This Row],[분석실적]]-예실[[#This Row],[예산]]))</f>
        <v>-2499000</v>
      </c>
      <c r="T172">
        <f>IF(예실[[#This Row],[데이터상태]]&lt;&gt;"OK", "", 예실[[#This Row],[불리금액]]/예실[[#This Row],[예산]])</f>
        <v>-0.1666</v>
      </c>
      <c r="U1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3" spans="1:21">
      <c r="A173" t="s">
        <v>55</v>
      </c>
      <c r="B173" t="s">
        <v>56</v>
      </c>
      <c r="C173" s="6">
        <v>45748</v>
      </c>
      <c r="D173">
        <v>2025</v>
      </c>
      <c r="E173">
        <v>4</v>
      </c>
      <c r="F173">
        <v>2</v>
      </c>
      <c r="G173" s="5">
        <v>15000000</v>
      </c>
      <c r="H173" s="5">
        <v>17353000</v>
      </c>
      <c r="I173" t="s">
        <v>51</v>
      </c>
      <c r="J173" t="s">
        <v>35</v>
      </c>
      <c r="K173">
        <f>COUNTIFS(예실[계정코드], 예실[[#This Row],[계정코드]], 예실[월], 예실[[#This Row],[월]])</f>
        <v>1</v>
      </c>
      <c r="L173">
        <f>AVERAGEIFS(예실[실적], 예실[계정코드], 예실[[#This Row],[계정코드]])</f>
        <v>15278380.952380951</v>
      </c>
      <c r="M173">
        <f>IF(ISNUMBER(예실[[#This Row],[실적]]), 예실[[#This Row],[실적]]/예실[[#This Row],[계정평균]], "")</f>
        <v>1.1357878857769772</v>
      </c>
      <c r="N173" t="str">
        <f>IF(예실[[#This Row],[평균대비배수]]="", "", IF(예실[[#This Row],[평균대비배수]]&gt;=튀는값배수기준, "원천확인", ""))</f>
        <v/>
      </c>
      <c r="O173" t="str">
        <f>예실[[#This Row],[계정코드]]&amp;"|"&amp;TEXT(예실[[#This Row],[월]], "yyyy-mm")</f>
        <v>6130|2025-04</v>
      </c>
      <c r="P173" s="28" t="str">
        <f>IFERROR(INDEX(보정[보정 값], MATCH(예실[[#This Row],[키]], 보정[키], 0)), "")</f>
        <v/>
      </c>
      <c r="Q173" s="28">
        <f>IF(예실[[#This Row],[보정값]]&lt;&gt;"", 예실[[#This Row],[보정값]], IF(예실[[#This Row],[실적]]="", "", 예실[[#This Row],[실적]]))</f>
        <v>17353000</v>
      </c>
      <c r="R173" t="str">
        <f>IF(예실[[#This Row],[분석실적]]="","MISSING", IF(NOT(ISNUMBER(예실[[#This Row],[분석실적]])),"INVALID", IF(예실[[#This Row],[예산]]=0,"NO_BUDGET","OK")))</f>
        <v>OK</v>
      </c>
      <c r="S173" s="5">
        <f>IF(예실[[#This Row],[데이터상태]]&lt;&gt;"OK", "", IF(예실[[#This Row],[계정유형]]="수익", 예실[[#This Row],[예산]]-예실[[#This Row],[분석실적]], 예실[[#This Row],[분석실적]]-예실[[#This Row],[예산]]))</f>
        <v>2353000</v>
      </c>
      <c r="T173">
        <f>IF(예실[[#This Row],[데이터상태]]&lt;&gt;"OK", "", 예실[[#This Row],[불리금액]]/예실[[#This Row],[예산]])</f>
        <v>0.15686666666666665</v>
      </c>
      <c r="U1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4" spans="1:21">
      <c r="A174" t="s">
        <v>55</v>
      </c>
      <c r="B174" t="s">
        <v>56</v>
      </c>
      <c r="C174" s="6">
        <v>45778</v>
      </c>
      <c r="D174">
        <v>2025</v>
      </c>
      <c r="E174">
        <v>5</v>
      </c>
      <c r="F174">
        <v>2</v>
      </c>
      <c r="G174" s="5">
        <v>15000000</v>
      </c>
      <c r="H174" s="5">
        <v>14404000</v>
      </c>
      <c r="I174" t="s">
        <v>51</v>
      </c>
      <c r="J174" t="s">
        <v>35</v>
      </c>
      <c r="K174">
        <f>COUNTIFS(예실[계정코드], 예실[[#This Row],[계정코드]], 예실[월], 예실[[#This Row],[월]])</f>
        <v>1</v>
      </c>
      <c r="L174">
        <f>AVERAGEIFS(예실[실적], 예실[계정코드], 예실[[#This Row],[계정코드]])</f>
        <v>15278380.952380951</v>
      </c>
      <c r="M174">
        <f>IF(ISNUMBER(예실[[#This Row],[실적]]), 예실[[#This Row],[실적]]/예실[[#This Row],[계정평균]], "")</f>
        <v>0.9427700516758819</v>
      </c>
      <c r="N174" t="str">
        <f>IF(예실[[#This Row],[평균대비배수]]="", "", IF(예실[[#This Row],[평균대비배수]]&gt;=튀는값배수기준, "원천확인", ""))</f>
        <v/>
      </c>
      <c r="O174" t="str">
        <f>예실[[#This Row],[계정코드]]&amp;"|"&amp;TEXT(예실[[#This Row],[월]], "yyyy-mm")</f>
        <v>6130|2025-05</v>
      </c>
      <c r="P174" s="28" t="str">
        <f>IFERROR(INDEX(보정[보정 값], MATCH(예실[[#This Row],[키]], 보정[키], 0)), "")</f>
        <v/>
      </c>
      <c r="Q174" s="28">
        <f>IF(예실[[#This Row],[보정값]]&lt;&gt;"", 예실[[#This Row],[보정값]], IF(예실[[#This Row],[실적]]="", "", 예실[[#This Row],[실적]]))</f>
        <v>14404000</v>
      </c>
      <c r="R174" t="str">
        <f>IF(예실[[#This Row],[분석실적]]="","MISSING", IF(NOT(ISNUMBER(예실[[#This Row],[분석실적]])),"INVALID", IF(예실[[#This Row],[예산]]=0,"NO_BUDGET","OK")))</f>
        <v>OK</v>
      </c>
      <c r="S174" s="5">
        <f>IF(예실[[#This Row],[데이터상태]]&lt;&gt;"OK", "", IF(예실[[#This Row],[계정유형]]="수익", 예실[[#This Row],[예산]]-예실[[#This Row],[분석실적]], 예실[[#This Row],[분석실적]]-예실[[#This Row],[예산]]))</f>
        <v>-596000</v>
      </c>
      <c r="T174">
        <f>IF(예실[[#This Row],[데이터상태]]&lt;&gt;"OK", "", 예실[[#This Row],[불리금액]]/예실[[#This Row],[예산]])</f>
        <v>-3.9733333333333336E-2</v>
      </c>
      <c r="U1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5" spans="1:21">
      <c r="A175" t="s">
        <v>55</v>
      </c>
      <c r="B175" t="s">
        <v>56</v>
      </c>
      <c r="C175" s="6">
        <v>45809</v>
      </c>
      <c r="D175">
        <v>2025</v>
      </c>
      <c r="E175">
        <v>6</v>
      </c>
      <c r="F175">
        <v>2</v>
      </c>
      <c r="G175" s="5">
        <v>15000000</v>
      </c>
      <c r="H175" s="5">
        <v>17324000</v>
      </c>
      <c r="I175" t="s">
        <v>51</v>
      </c>
      <c r="J175" t="s">
        <v>35</v>
      </c>
      <c r="K175">
        <f>COUNTIFS(예실[계정코드], 예실[[#This Row],[계정코드]], 예실[월], 예실[[#This Row],[월]])</f>
        <v>1</v>
      </c>
      <c r="L175">
        <f>AVERAGEIFS(예실[실적], 예실[계정코드], 예실[[#This Row],[계정코드]])</f>
        <v>15278380.952380951</v>
      </c>
      <c r="M175">
        <f>IF(ISNUMBER(예실[[#This Row],[실적]]), 예실[[#This Row],[실적]]/예실[[#This Row],[계정평균]], "")</f>
        <v>1.133889778897041</v>
      </c>
      <c r="N175" t="str">
        <f>IF(예실[[#This Row],[평균대비배수]]="", "", IF(예실[[#This Row],[평균대비배수]]&gt;=튀는값배수기준, "원천확인", ""))</f>
        <v/>
      </c>
      <c r="O175" t="str">
        <f>예실[[#This Row],[계정코드]]&amp;"|"&amp;TEXT(예실[[#This Row],[월]], "yyyy-mm")</f>
        <v>6130|2025-06</v>
      </c>
      <c r="P175" s="28" t="str">
        <f>IFERROR(INDEX(보정[보정 값], MATCH(예실[[#This Row],[키]], 보정[키], 0)), "")</f>
        <v/>
      </c>
      <c r="Q175" s="28">
        <f>IF(예실[[#This Row],[보정값]]&lt;&gt;"", 예실[[#This Row],[보정값]], IF(예실[[#This Row],[실적]]="", "", 예실[[#This Row],[실적]]))</f>
        <v>17324000</v>
      </c>
      <c r="R175" t="str">
        <f>IF(예실[[#This Row],[분석실적]]="","MISSING", IF(NOT(ISNUMBER(예실[[#This Row],[분석실적]])),"INVALID", IF(예실[[#This Row],[예산]]=0,"NO_BUDGET","OK")))</f>
        <v>OK</v>
      </c>
      <c r="S175" s="5">
        <f>IF(예실[[#This Row],[데이터상태]]&lt;&gt;"OK", "", IF(예실[[#This Row],[계정유형]]="수익", 예실[[#This Row],[예산]]-예실[[#This Row],[분석실적]], 예실[[#This Row],[분석실적]]-예실[[#This Row],[예산]]))</f>
        <v>2324000</v>
      </c>
      <c r="T175">
        <f>IF(예실[[#This Row],[데이터상태]]&lt;&gt;"OK", "", 예실[[#This Row],[불리금액]]/예실[[#This Row],[예산]])</f>
        <v>0.15493333333333334</v>
      </c>
      <c r="U1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6" spans="1:21">
      <c r="A176" t="s">
        <v>55</v>
      </c>
      <c r="B176" t="s">
        <v>56</v>
      </c>
      <c r="C176" s="6">
        <v>45839</v>
      </c>
      <c r="D176">
        <v>2025</v>
      </c>
      <c r="E176">
        <v>7</v>
      </c>
      <c r="F176">
        <v>3</v>
      </c>
      <c r="G176" s="5">
        <v>15000000</v>
      </c>
      <c r="H176" s="5">
        <v>15670000</v>
      </c>
      <c r="I176" t="s">
        <v>51</v>
      </c>
      <c r="J176" t="s">
        <v>35</v>
      </c>
      <c r="K176">
        <f>COUNTIFS(예실[계정코드], 예실[[#This Row],[계정코드]], 예실[월], 예실[[#This Row],[월]])</f>
        <v>1</v>
      </c>
      <c r="L176">
        <f>AVERAGEIFS(예실[실적], 예실[계정코드], 예실[[#This Row],[계정코드]])</f>
        <v>15278380.952380951</v>
      </c>
      <c r="M176">
        <f>IF(ISNUMBER(예실[[#This Row],[실적]]), 예실[[#This Row],[실적]]/예실[[#This Row],[계정평균]], "")</f>
        <v>1.0256322347793023</v>
      </c>
      <c r="N176" t="str">
        <f>IF(예실[[#This Row],[평균대비배수]]="", "", IF(예실[[#This Row],[평균대비배수]]&gt;=튀는값배수기준, "원천확인", ""))</f>
        <v/>
      </c>
      <c r="O176" t="str">
        <f>예실[[#This Row],[계정코드]]&amp;"|"&amp;TEXT(예실[[#This Row],[월]], "yyyy-mm")</f>
        <v>6130|2025-07</v>
      </c>
      <c r="P176" s="28" t="str">
        <f>IFERROR(INDEX(보정[보정 값], MATCH(예실[[#This Row],[키]], 보정[키], 0)), "")</f>
        <v/>
      </c>
      <c r="Q176" s="28">
        <f>IF(예실[[#This Row],[보정값]]&lt;&gt;"", 예실[[#This Row],[보정값]], IF(예실[[#This Row],[실적]]="", "", 예실[[#This Row],[실적]]))</f>
        <v>15670000</v>
      </c>
      <c r="R176" t="str">
        <f>IF(예실[[#This Row],[분석실적]]="","MISSING", IF(NOT(ISNUMBER(예실[[#This Row],[분석실적]])),"INVALID", IF(예실[[#This Row],[예산]]=0,"NO_BUDGET","OK")))</f>
        <v>OK</v>
      </c>
      <c r="S176" s="5">
        <f>IF(예실[[#This Row],[데이터상태]]&lt;&gt;"OK", "", IF(예실[[#This Row],[계정유형]]="수익", 예실[[#This Row],[예산]]-예실[[#This Row],[분석실적]], 예실[[#This Row],[분석실적]]-예실[[#This Row],[예산]]))</f>
        <v>670000</v>
      </c>
      <c r="T176">
        <f>IF(예실[[#This Row],[데이터상태]]&lt;&gt;"OK", "", 예실[[#This Row],[불리금액]]/예실[[#This Row],[예산]])</f>
        <v>4.4666666666666667E-2</v>
      </c>
      <c r="U1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7" spans="1:21">
      <c r="A177" t="s">
        <v>55</v>
      </c>
      <c r="B177" t="s">
        <v>56</v>
      </c>
      <c r="C177" s="6">
        <v>45870</v>
      </c>
      <c r="D177">
        <v>2025</v>
      </c>
      <c r="E177">
        <v>8</v>
      </c>
      <c r="F177">
        <v>3</v>
      </c>
      <c r="G177" s="5">
        <v>15000000</v>
      </c>
      <c r="H177" s="5">
        <v>16843000</v>
      </c>
      <c r="I177" t="s">
        <v>51</v>
      </c>
      <c r="J177" t="s">
        <v>35</v>
      </c>
      <c r="K177">
        <f>COUNTIFS(예실[계정코드], 예실[[#This Row],[계정코드]], 예실[월], 예실[[#This Row],[월]])</f>
        <v>1</v>
      </c>
      <c r="L177">
        <f>AVERAGEIFS(예실[실적], 예실[계정코드], 예실[[#This Row],[계정코드]])</f>
        <v>15278380.952380951</v>
      </c>
      <c r="M177">
        <f>IF(ISNUMBER(예실[[#This Row],[실적]]), 예실[[#This Row],[실적]]/예실[[#This Row],[계정평균]], "")</f>
        <v>1.1024073854746514</v>
      </c>
      <c r="N177" t="str">
        <f>IF(예실[[#This Row],[평균대비배수]]="", "", IF(예실[[#This Row],[평균대비배수]]&gt;=튀는값배수기준, "원천확인", ""))</f>
        <v/>
      </c>
      <c r="O177" t="str">
        <f>예실[[#This Row],[계정코드]]&amp;"|"&amp;TEXT(예실[[#This Row],[월]], "yyyy-mm")</f>
        <v>6130|2025-08</v>
      </c>
      <c r="P177" s="28" t="str">
        <f>IFERROR(INDEX(보정[보정 값], MATCH(예실[[#This Row],[키]], 보정[키], 0)), "")</f>
        <v/>
      </c>
      <c r="Q177" s="28">
        <f>IF(예실[[#This Row],[보정값]]&lt;&gt;"", 예실[[#This Row],[보정값]], IF(예실[[#This Row],[실적]]="", "", 예실[[#This Row],[실적]]))</f>
        <v>16843000</v>
      </c>
      <c r="R177" t="str">
        <f>IF(예실[[#This Row],[분석실적]]="","MISSING", IF(NOT(ISNUMBER(예실[[#This Row],[분석실적]])),"INVALID", IF(예실[[#This Row],[예산]]=0,"NO_BUDGET","OK")))</f>
        <v>OK</v>
      </c>
      <c r="S177" s="5">
        <f>IF(예실[[#This Row],[데이터상태]]&lt;&gt;"OK", "", IF(예실[[#This Row],[계정유형]]="수익", 예실[[#This Row],[예산]]-예실[[#This Row],[분석실적]], 예실[[#This Row],[분석실적]]-예실[[#This Row],[예산]]))</f>
        <v>1843000</v>
      </c>
      <c r="T177">
        <f>IF(예실[[#This Row],[데이터상태]]&lt;&gt;"OK", "", 예실[[#This Row],[불리금액]]/예실[[#This Row],[예산]])</f>
        <v>0.12286666666666667</v>
      </c>
      <c r="U1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8" spans="1:21">
      <c r="A178" t="s">
        <v>55</v>
      </c>
      <c r="B178" t="s">
        <v>56</v>
      </c>
      <c r="C178" s="6">
        <v>45901</v>
      </c>
      <c r="D178">
        <v>2025</v>
      </c>
      <c r="E178">
        <v>9</v>
      </c>
      <c r="F178">
        <v>3</v>
      </c>
      <c r="G178" s="5">
        <v>15000000</v>
      </c>
      <c r="H178" s="5">
        <v>12491000</v>
      </c>
      <c r="I178" t="s">
        <v>51</v>
      </c>
      <c r="J178" t="s">
        <v>35</v>
      </c>
      <c r="K178">
        <f>COUNTIFS(예실[계정코드], 예실[[#This Row],[계정코드]], 예실[월], 예실[[#This Row],[월]])</f>
        <v>1</v>
      </c>
      <c r="L178">
        <f>AVERAGEIFS(예실[실적], 예실[계정코드], 예실[[#This Row],[계정코드]])</f>
        <v>15278380.952380951</v>
      </c>
      <c r="M178">
        <f>IF(ISNUMBER(예실[[#This Row],[실적]]), 예실[[#This Row],[실적]]/예실[[#This Row],[계정평균]], "")</f>
        <v>0.81756044956147189</v>
      </c>
      <c r="N178" t="str">
        <f>IF(예실[[#This Row],[평균대비배수]]="", "", IF(예실[[#This Row],[평균대비배수]]&gt;=튀는값배수기준, "원천확인", ""))</f>
        <v/>
      </c>
      <c r="O178" t="str">
        <f>예실[[#This Row],[계정코드]]&amp;"|"&amp;TEXT(예실[[#This Row],[월]], "yyyy-mm")</f>
        <v>6130|2025-09</v>
      </c>
      <c r="P178" s="28" t="str">
        <f>IFERROR(INDEX(보정[보정 값], MATCH(예실[[#This Row],[키]], 보정[키], 0)), "")</f>
        <v/>
      </c>
      <c r="Q178" s="28">
        <f>IF(예실[[#This Row],[보정값]]&lt;&gt;"", 예실[[#This Row],[보정값]], IF(예실[[#This Row],[실적]]="", "", 예실[[#This Row],[실적]]))</f>
        <v>12491000</v>
      </c>
      <c r="R178" t="str">
        <f>IF(예실[[#This Row],[분석실적]]="","MISSING", IF(NOT(ISNUMBER(예실[[#This Row],[분석실적]])),"INVALID", IF(예실[[#This Row],[예산]]=0,"NO_BUDGET","OK")))</f>
        <v>OK</v>
      </c>
      <c r="S178" s="5">
        <f>IF(예실[[#This Row],[데이터상태]]&lt;&gt;"OK", "", IF(예실[[#This Row],[계정유형]]="수익", 예실[[#This Row],[예산]]-예실[[#This Row],[분석실적]], 예실[[#This Row],[분석실적]]-예실[[#This Row],[예산]]))</f>
        <v>-2509000</v>
      </c>
      <c r="T178">
        <f>IF(예실[[#This Row],[데이터상태]]&lt;&gt;"OK", "", 예실[[#This Row],[불리금액]]/예실[[#This Row],[예산]])</f>
        <v>-0.16726666666666667</v>
      </c>
      <c r="U1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79" spans="1:21">
      <c r="A179" t="s">
        <v>55</v>
      </c>
      <c r="B179" t="s">
        <v>56</v>
      </c>
      <c r="C179" s="6">
        <v>45931</v>
      </c>
      <c r="D179">
        <v>2025</v>
      </c>
      <c r="E179">
        <v>10</v>
      </c>
      <c r="F179">
        <v>4</v>
      </c>
      <c r="G179" s="5">
        <v>15000000</v>
      </c>
      <c r="H179" s="5">
        <v>12458000</v>
      </c>
      <c r="I179" t="s">
        <v>51</v>
      </c>
      <c r="J179" t="s">
        <v>35</v>
      </c>
      <c r="K179">
        <f>COUNTIFS(예실[계정코드], 예실[[#This Row],[계정코드]], 예실[월], 예실[[#This Row],[월]])</f>
        <v>1</v>
      </c>
      <c r="L179">
        <f>AVERAGEIFS(예실[실적], 예실[계정코드], 예실[[#This Row],[계정코드]])</f>
        <v>15278380.952380951</v>
      </c>
      <c r="M179">
        <f>IF(ISNUMBER(예실[[#This Row],[실적]]), 예실[[#This Row],[실적]]/예실[[#This Row],[계정평균]], "")</f>
        <v>0.81540053483602726</v>
      </c>
      <c r="N179" t="str">
        <f>IF(예실[[#This Row],[평균대비배수]]="", "", IF(예실[[#This Row],[평균대비배수]]&gt;=튀는값배수기준, "원천확인", ""))</f>
        <v/>
      </c>
      <c r="O179" t="str">
        <f>예실[[#This Row],[계정코드]]&amp;"|"&amp;TEXT(예실[[#This Row],[월]], "yyyy-mm")</f>
        <v>6130|2025-10</v>
      </c>
      <c r="P179" s="28" t="str">
        <f>IFERROR(INDEX(보정[보정 값], MATCH(예실[[#This Row],[키]], 보정[키], 0)), "")</f>
        <v/>
      </c>
      <c r="Q179" s="28">
        <f>IF(예실[[#This Row],[보정값]]&lt;&gt;"", 예실[[#This Row],[보정값]], IF(예실[[#This Row],[실적]]="", "", 예실[[#This Row],[실적]]))</f>
        <v>12458000</v>
      </c>
      <c r="R179" t="str">
        <f>IF(예실[[#This Row],[분석실적]]="","MISSING", IF(NOT(ISNUMBER(예실[[#This Row],[분석실적]])),"INVALID", IF(예실[[#This Row],[예산]]=0,"NO_BUDGET","OK")))</f>
        <v>OK</v>
      </c>
      <c r="S179" s="5">
        <f>IF(예실[[#This Row],[데이터상태]]&lt;&gt;"OK", "", IF(예실[[#This Row],[계정유형]]="수익", 예실[[#This Row],[예산]]-예실[[#This Row],[분석실적]], 예실[[#This Row],[분석실적]]-예실[[#This Row],[예산]]))</f>
        <v>-2542000</v>
      </c>
      <c r="T179">
        <f>IF(예실[[#This Row],[데이터상태]]&lt;&gt;"OK", "", 예실[[#This Row],[불리금액]]/예실[[#This Row],[예산]])</f>
        <v>-0.16946666666666665</v>
      </c>
      <c r="U1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0" spans="1:21">
      <c r="A180" t="s">
        <v>55</v>
      </c>
      <c r="B180" t="s">
        <v>56</v>
      </c>
      <c r="C180" s="6">
        <v>45962</v>
      </c>
      <c r="D180">
        <v>2025</v>
      </c>
      <c r="E180">
        <v>11</v>
      </c>
      <c r="F180">
        <v>4</v>
      </c>
      <c r="G180" s="5">
        <v>15000000</v>
      </c>
      <c r="H180" s="5">
        <v>15825000</v>
      </c>
      <c r="I180" t="s">
        <v>51</v>
      </c>
      <c r="J180" t="s">
        <v>35</v>
      </c>
      <c r="K180">
        <f>COUNTIFS(예실[계정코드], 예실[[#This Row],[계정코드]], 예실[월], 예실[[#This Row],[월]])</f>
        <v>1</v>
      </c>
      <c r="L180">
        <f>AVERAGEIFS(예실[실적], 예실[계정코드], 예실[[#This Row],[계정코드]])</f>
        <v>15278380.952380951</v>
      </c>
      <c r="M180">
        <f>IF(ISNUMBER(예실[[#This Row],[실적]]), 예실[[#This Row],[실적]]/예실[[#This Row],[계정평균]], "")</f>
        <v>1.0357772887927543</v>
      </c>
      <c r="N180" t="str">
        <f>IF(예실[[#This Row],[평균대비배수]]="", "", IF(예실[[#This Row],[평균대비배수]]&gt;=튀는값배수기준, "원천확인", ""))</f>
        <v/>
      </c>
      <c r="O180" t="str">
        <f>예실[[#This Row],[계정코드]]&amp;"|"&amp;TEXT(예실[[#This Row],[월]], "yyyy-mm")</f>
        <v>6130|2025-11</v>
      </c>
      <c r="P180" s="28" t="str">
        <f>IFERROR(INDEX(보정[보정 값], MATCH(예실[[#This Row],[키]], 보정[키], 0)), "")</f>
        <v/>
      </c>
      <c r="Q180" s="28">
        <f>IF(예실[[#This Row],[보정값]]&lt;&gt;"", 예실[[#This Row],[보정값]], IF(예실[[#This Row],[실적]]="", "", 예실[[#This Row],[실적]]))</f>
        <v>15825000</v>
      </c>
      <c r="R180" t="str">
        <f>IF(예실[[#This Row],[분석실적]]="","MISSING", IF(NOT(ISNUMBER(예실[[#This Row],[분석실적]])),"INVALID", IF(예실[[#This Row],[예산]]=0,"NO_BUDGET","OK")))</f>
        <v>OK</v>
      </c>
      <c r="S180" s="5">
        <f>IF(예실[[#This Row],[데이터상태]]&lt;&gt;"OK", "", IF(예실[[#This Row],[계정유형]]="수익", 예실[[#This Row],[예산]]-예실[[#This Row],[분석실적]], 예실[[#This Row],[분석실적]]-예실[[#This Row],[예산]]))</f>
        <v>825000</v>
      </c>
      <c r="T180">
        <f>IF(예실[[#This Row],[데이터상태]]&lt;&gt;"OK", "", 예실[[#This Row],[불리금액]]/예실[[#This Row],[예산]])</f>
        <v>5.5E-2</v>
      </c>
      <c r="U1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1" spans="1:21">
      <c r="A181" t="s">
        <v>55</v>
      </c>
      <c r="B181" t="s">
        <v>56</v>
      </c>
      <c r="C181" s="6">
        <v>45992</v>
      </c>
      <c r="D181">
        <v>2025</v>
      </c>
      <c r="E181">
        <v>12</v>
      </c>
      <c r="F181">
        <v>4</v>
      </c>
      <c r="G181" s="5">
        <v>15000000</v>
      </c>
      <c r="H181" s="5">
        <v>13240000</v>
      </c>
      <c r="I181" t="s">
        <v>51</v>
      </c>
      <c r="J181" t="s">
        <v>35</v>
      </c>
      <c r="K181">
        <f>COUNTIFS(예실[계정코드], 예실[[#This Row],[계정코드]], 예실[월], 예실[[#This Row],[월]])</f>
        <v>1</v>
      </c>
      <c r="L181">
        <f>AVERAGEIFS(예실[실적], 예실[계정코드], 예실[[#This Row],[계정코드]])</f>
        <v>15278380.952380951</v>
      </c>
      <c r="M181">
        <f>IF(ISNUMBER(예실[[#This Row],[실적]]), 예실[[#This Row],[실적]]/예실[[#This Row],[계정평균]], "")</f>
        <v>0.86658396863292675</v>
      </c>
      <c r="N181" t="str">
        <f>IF(예실[[#This Row],[평균대비배수]]="", "", IF(예실[[#This Row],[평균대비배수]]&gt;=튀는값배수기준, "원천확인", ""))</f>
        <v/>
      </c>
      <c r="O181" t="str">
        <f>예실[[#This Row],[계정코드]]&amp;"|"&amp;TEXT(예실[[#This Row],[월]], "yyyy-mm")</f>
        <v>6130|2025-12</v>
      </c>
      <c r="P181" s="28" t="str">
        <f>IFERROR(INDEX(보정[보정 값], MATCH(예실[[#This Row],[키]], 보정[키], 0)), "")</f>
        <v/>
      </c>
      <c r="Q181" s="28">
        <f>IF(예실[[#This Row],[보정값]]&lt;&gt;"", 예실[[#This Row],[보정값]], IF(예실[[#This Row],[실적]]="", "", 예실[[#This Row],[실적]]))</f>
        <v>13240000</v>
      </c>
      <c r="R181" t="str">
        <f>IF(예실[[#This Row],[분석실적]]="","MISSING", IF(NOT(ISNUMBER(예실[[#This Row],[분석실적]])),"INVALID", IF(예실[[#This Row],[예산]]=0,"NO_BUDGET","OK")))</f>
        <v>OK</v>
      </c>
      <c r="S181" s="5">
        <f>IF(예실[[#This Row],[데이터상태]]&lt;&gt;"OK", "", IF(예실[[#This Row],[계정유형]]="수익", 예실[[#This Row],[예산]]-예실[[#This Row],[분석실적]], 예실[[#This Row],[분석실적]]-예실[[#This Row],[예산]]))</f>
        <v>-1760000</v>
      </c>
      <c r="T181">
        <f>IF(예실[[#This Row],[데이터상태]]&lt;&gt;"OK", "", 예실[[#This Row],[불리금액]]/예실[[#This Row],[예산]])</f>
        <v>-0.11733333333333333</v>
      </c>
      <c r="U1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2" spans="1:21">
      <c r="A182" t="s">
        <v>55</v>
      </c>
      <c r="B182" t="s">
        <v>56</v>
      </c>
      <c r="C182" s="6">
        <v>46023</v>
      </c>
      <c r="D182">
        <v>2026</v>
      </c>
      <c r="E182">
        <v>1</v>
      </c>
      <c r="F182">
        <v>1</v>
      </c>
      <c r="G182" s="5">
        <v>15000000</v>
      </c>
      <c r="H182" s="5">
        <v>13848000</v>
      </c>
      <c r="I182" t="s">
        <v>51</v>
      </c>
      <c r="J182" t="s">
        <v>35</v>
      </c>
      <c r="K182">
        <f>COUNTIFS(예실[계정코드], 예실[[#This Row],[계정코드]], 예실[월], 예실[[#This Row],[월]])</f>
        <v>1</v>
      </c>
      <c r="L182">
        <f>AVERAGEIFS(예실[실적], 예실[계정코드], 예실[[#This Row],[계정코드]])</f>
        <v>15278380.952380951</v>
      </c>
      <c r="M182">
        <f>IF(ISNUMBER(예실[[#This Row],[실적]]), 예실[[#This Row],[실적]]/예실[[#This Row],[계정평균]], "")</f>
        <v>0.90637876115020921</v>
      </c>
      <c r="N182" t="str">
        <f>IF(예실[[#This Row],[평균대비배수]]="", "", IF(예실[[#This Row],[평균대비배수]]&gt;=튀는값배수기준, "원천확인", ""))</f>
        <v/>
      </c>
      <c r="O182" t="str">
        <f>예실[[#This Row],[계정코드]]&amp;"|"&amp;TEXT(예실[[#This Row],[월]], "yyyy-mm")</f>
        <v>6130|2026-01</v>
      </c>
      <c r="P182" s="28" t="str">
        <f>IFERROR(INDEX(보정[보정 값], MATCH(예실[[#This Row],[키]], 보정[키], 0)), "")</f>
        <v/>
      </c>
      <c r="Q182" s="28">
        <f>IF(예실[[#This Row],[보정값]]&lt;&gt;"", 예실[[#This Row],[보정값]], IF(예실[[#This Row],[실적]]="", "", 예실[[#This Row],[실적]]))</f>
        <v>13848000</v>
      </c>
      <c r="R182" t="str">
        <f>IF(예실[[#This Row],[분석실적]]="","MISSING", IF(NOT(ISNUMBER(예실[[#This Row],[분석실적]])),"INVALID", IF(예실[[#This Row],[예산]]=0,"NO_BUDGET","OK")))</f>
        <v>OK</v>
      </c>
      <c r="S182" s="5">
        <f>IF(예실[[#This Row],[데이터상태]]&lt;&gt;"OK", "", IF(예실[[#This Row],[계정유형]]="수익", 예실[[#This Row],[예산]]-예실[[#This Row],[분석실적]], 예실[[#This Row],[분석실적]]-예실[[#This Row],[예산]]))</f>
        <v>-1152000</v>
      </c>
      <c r="T182">
        <f>IF(예실[[#This Row],[데이터상태]]&lt;&gt;"OK", "", 예실[[#This Row],[불리금액]]/예실[[#This Row],[예산]])</f>
        <v>-7.6799999999999993E-2</v>
      </c>
      <c r="U1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3" spans="1:21">
      <c r="A183" t="s">
        <v>55</v>
      </c>
      <c r="B183" t="s">
        <v>56</v>
      </c>
      <c r="C183" s="6">
        <v>46054</v>
      </c>
      <c r="D183">
        <v>2026</v>
      </c>
      <c r="E183">
        <v>2</v>
      </c>
      <c r="F183">
        <v>1</v>
      </c>
      <c r="G183" s="5">
        <v>15000000</v>
      </c>
      <c r="H183" s="5">
        <v>17103000</v>
      </c>
      <c r="I183" t="s">
        <v>51</v>
      </c>
      <c r="J183" t="s">
        <v>35</v>
      </c>
      <c r="K183">
        <f>COUNTIFS(예실[계정코드], 예실[[#This Row],[계정코드]], 예실[월], 예실[[#This Row],[월]])</f>
        <v>1</v>
      </c>
      <c r="L183">
        <f>AVERAGEIFS(예실[실적], 예실[계정코드], 예실[[#This Row],[계정코드]])</f>
        <v>15278380.952380951</v>
      </c>
      <c r="M183">
        <f>IF(ISNUMBER(예실[[#This Row],[실적]]), 예실[[#This Row],[실적]]/예실[[#This Row],[계정평균]], "")</f>
        <v>1.1194248954327</v>
      </c>
      <c r="N183" t="str">
        <f>IF(예실[[#This Row],[평균대비배수]]="", "", IF(예실[[#This Row],[평균대비배수]]&gt;=튀는값배수기준, "원천확인", ""))</f>
        <v/>
      </c>
      <c r="O183" t="str">
        <f>예실[[#This Row],[계정코드]]&amp;"|"&amp;TEXT(예실[[#This Row],[월]], "yyyy-mm")</f>
        <v>6130|2026-02</v>
      </c>
      <c r="P183" s="28" t="str">
        <f>IFERROR(INDEX(보정[보정 값], MATCH(예실[[#This Row],[키]], 보정[키], 0)), "")</f>
        <v/>
      </c>
      <c r="Q183" s="28">
        <f>IF(예실[[#This Row],[보정값]]&lt;&gt;"", 예실[[#This Row],[보정값]], IF(예실[[#This Row],[실적]]="", "", 예실[[#This Row],[실적]]))</f>
        <v>17103000</v>
      </c>
      <c r="R183" t="str">
        <f>IF(예실[[#This Row],[분석실적]]="","MISSING", IF(NOT(ISNUMBER(예실[[#This Row],[분석실적]])),"INVALID", IF(예실[[#This Row],[예산]]=0,"NO_BUDGET","OK")))</f>
        <v>OK</v>
      </c>
      <c r="S183" s="5">
        <f>IF(예실[[#This Row],[데이터상태]]&lt;&gt;"OK", "", IF(예실[[#This Row],[계정유형]]="수익", 예실[[#This Row],[예산]]-예실[[#This Row],[분석실적]], 예실[[#This Row],[분석실적]]-예실[[#This Row],[예산]]))</f>
        <v>2103000</v>
      </c>
      <c r="T183">
        <f>IF(예실[[#This Row],[데이터상태]]&lt;&gt;"OK", "", 예실[[#This Row],[불리금액]]/예실[[#This Row],[예산]])</f>
        <v>0.14019999999999999</v>
      </c>
      <c r="U1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4" spans="1:21">
      <c r="A184" t="s">
        <v>55</v>
      </c>
      <c r="B184" t="s">
        <v>56</v>
      </c>
      <c r="C184" s="6">
        <v>46082</v>
      </c>
      <c r="D184">
        <v>2026</v>
      </c>
      <c r="E184">
        <v>3</v>
      </c>
      <c r="F184">
        <v>1</v>
      </c>
      <c r="G184" s="5">
        <v>15000000</v>
      </c>
      <c r="H184" s="5">
        <v>15677000</v>
      </c>
      <c r="I184" t="s">
        <v>51</v>
      </c>
      <c r="J184" t="s">
        <v>35</v>
      </c>
      <c r="K184">
        <f>COUNTIFS(예실[계정코드], 예실[[#This Row],[계정코드]], 예실[월], 예실[[#This Row],[월]])</f>
        <v>1</v>
      </c>
      <c r="L184">
        <f>AVERAGEIFS(예실[실적], 예실[계정코드], 예실[[#This Row],[계정코드]])</f>
        <v>15278380.952380951</v>
      </c>
      <c r="M184">
        <f>IF(ISNUMBER(예실[[#This Row],[실적]]), 예실[[#This Row],[실적]]/예실[[#This Row],[계정평균]], "")</f>
        <v>1.026090398508942</v>
      </c>
      <c r="N184" t="str">
        <f>IF(예실[[#This Row],[평균대비배수]]="", "", IF(예실[[#This Row],[평균대비배수]]&gt;=튀는값배수기준, "원천확인", ""))</f>
        <v/>
      </c>
      <c r="O184" t="str">
        <f>예실[[#This Row],[계정코드]]&amp;"|"&amp;TEXT(예실[[#This Row],[월]], "yyyy-mm")</f>
        <v>6130|2026-03</v>
      </c>
      <c r="P184" s="28" t="str">
        <f>IFERROR(INDEX(보정[보정 값], MATCH(예실[[#This Row],[키]], 보정[키], 0)), "")</f>
        <v/>
      </c>
      <c r="Q184" s="28">
        <f>IF(예실[[#This Row],[보정값]]&lt;&gt;"", 예실[[#This Row],[보정값]], IF(예실[[#This Row],[실적]]="", "", 예실[[#This Row],[실적]]))</f>
        <v>15677000</v>
      </c>
      <c r="R184" t="str">
        <f>IF(예실[[#This Row],[분석실적]]="","MISSING", IF(NOT(ISNUMBER(예실[[#This Row],[분석실적]])),"INVALID", IF(예실[[#This Row],[예산]]=0,"NO_BUDGET","OK")))</f>
        <v>OK</v>
      </c>
      <c r="S184" s="5">
        <f>IF(예실[[#This Row],[데이터상태]]&lt;&gt;"OK", "", IF(예실[[#This Row],[계정유형]]="수익", 예실[[#This Row],[예산]]-예실[[#This Row],[분석실적]], 예실[[#This Row],[분석실적]]-예실[[#This Row],[예산]]))</f>
        <v>677000</v>
      </c>
      <c r="T184">
        <f>IF(예실[[#This Row],[데이터상태]]&lt;&gt;"OK", "", 예실[[#This Row],[불리금액]]/예실[[#This Row],[예산]])</f>
        <v>4.5133333333333331E-2</v>
      </c>
      <c r="U1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5" spans="1:21">
      <c r="A185" t="s">
        <v>55</v>
      </c>
      <c r="B185" t="s">
        <v>56</v>
      </c>
      <c r="C185" s="6">
        <v>46113</v>
      </c>
      <c r="D185">
        <v>2026</v>
      </c>
      <c r="E185">
        <v>4</v>
      </c>
      <c r="F185">
        <v>2</v>
      </c>
      <c r="G185" s="5">
        <v>15000000</v>
      </c>
      <c r="H185" s="5">
        <v>16612000</v>
      </c>
      <c r="I185" t="s">
        <v>51</v>
      </c>
      <c r="J185" t="s">
        <v>35</v>
      </c>
      <c r="K185">
        <f>COUNTIFS(예실[계정코드], 예실[[#This Row],[계정코드]], 예실[월], 예실[[#This Row],[월]])</f>
        <v>1</v>
      </c>
      <c r="L185">
        <f>AVERAGEIFS(예실[실적], 예실[계정코드], 예실[[#This Row],[계정코드]])</f>
        <v>15278380.952380951</v>
      </c>
      <c r="M185">
        <f>IF(ISNUMBER(예실[[#This Row],[실적]]), 예실[[#This Row],[실적]]/예실[[#This Row],[계정평균]], "")</f>
        <v>1.0872879823965391</v>
      </c>
      <c r="N185" t="str">
        <f>IF(예실[[#This Row],[평균대비배수]]="", "", IF(예실[[#This Row],[평균대비배수]]&gt;=튀는값배수기준, "원천확인", ""))</f>
        <v/>
      </c>
      <c r="O185" t="str">
        <f>예실[[#This Row],[계정코드]]&amp;"|"&amp;TEXT(예실[[#This Row],[월]], "yyyy-mm")</f>
        <v>6130|2026-04</v>
      </c>
      <c r="P185" s="28" t="str">
        <f>IFERROR(INDEX(보정[보정 값], MATCH(예실[[#This Row],[키]], 보정[키], 0)), "")</f>
        <v/>
      </c>
      <c r="Q185" s="28">
        <f>IF(예실[[#This Row],[보정값]]&lt;&gt;"", 예실[[#This Row],[보정값]], IF(예실[[#This Row],[실적]]="", "", 예실[[#This Row],[실적]]))</f>
        <v>16612000</v>
      </c>
      <c r="R185" t="str">
        <f>IF(예실[[#This Row],[분석실적]]="","MISSING", IF(NOT(ISNUMBER(예실[[#This Row],[분석실적]])),"INVALID", IF(예실[[#This Row],[예산]]=0,"NO_BUDGET","OK")))</f>
        <v>OK</v>
      </c>
      <c r="S185" s="5">
        <f>IF(예실[[#This Row],[데이터상태]]&lt;&gt;"OK", "", IF(예실[[#This Row],[계정유형]]="수익", 예실[[#This Row],[예산]]-예실[[#This Row],[분석실적]], 예실[[#This Row],[분석실적]]-예실[[#This Row],[예산]]))</f>
        <v>1612000</v>
      </c>
      <c r="T185">
        <f>IF(예실[[#This Row],[데이터상태]]&lt;&gt;"OK", "", 예실[[#This Row],[불리금액]]/예실[[#This Row],[예산]])</f>
        <v>0.10746666666666667</v>
      </c>
      <c r="U1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6" spans="1:21">
      <c r="A186" t="s">
        <v>55</v>
      </c>
      <c r="B186" t="s">
        <v>56</v>
      </c>
      <c r="C186" s="6">
        <v>46143</v>
      </c>
      <c r="D186">
        <v>2026</v>
      </c>
      <c r="E186">
        <v>5</v>
      </c>
      <c r="F186">
        <v>2</v>
      </c>
      <c r="G186" s="5">
        <v>15000000</v>
      </c>
      <c r="H186" s="5">
        <v>12973000</v>
      </c>
      <c r="I186" t="s">
        <v>51</v>
      </c>
      <c r="J186" t="s">
        <v>35</v>
      </c>
      <c r="K186">
        <f>COUNTIFS(예실[계정코드], 예실[[#This Row],[계정코드]], 예실[월], 예실[[#This Row],[월]])</f>
        <v>1</v>
      </c>
      <c r="L186">
        <f>AVERAGEIFS(예실[실적], 예실[계정코드], 예실[[#This Row],[계정코드]])</f>
        <v>15278380.952380951</v>
      </c>
      <c r="M186">
        <f>IF(ISNUMBER(예실[[#This Row],[실적]]), 예실[[#This Row],[실적]]/예실[[#This Row],[계정평균]], "")</f>
        <v>0.84910829494523854</v>
      </c>
      <c r="N186" t="str">
        <f>IF(예실[[#This Row],[평균대비배수]]="", "", IF(예실[[#This Row],[평균대비배수]]&gt;=튀는값배수기준, "원천확인", ""))</f>
        <v/>
      </c>
      <c r="O186" t="str">
        <f>예실[[#This Row],[계정코드]]&amp;"|"&amp;TEXT(예실[[#This Row],[월]], "yyyy-mm")</f>
        <v>6130|2026-05</v>
      </c>
      <c r="P186" s="28" t="str">
        <f>IFERROR(INDEX(보정[보정 값], MATCH(예실[[#This Row],[키]], 보정[키], 0)), "")</f>
        <v/>
      </c>
      <c r="Q186" s="28">
        <f>IF(예실[[#This Row],[보정값]]&lt;&gt;"", 예실[[#This Row],[보정값]], IF(예실[[#This Row],[실적]]="", "", 예실[[#This Row],[실적]]))</f>
        <v>12973000</v>
      </c>
      <c r="R186" t="str">
        <f>IF(예실[[#This Row],[분석실적]]="","MISSING", IF(NOT(ISNUMBER(예실[[#This Row],[분석실적]])),"INVALID", IF(예실[[#This Row],[예산]]=0,"NO_BUDGET","OK")))</f>
        <v>OK</v>
      </c>
      <c r="S186" s="5">
        <f>IF(예실[[#This Row],[데이터상태]]&lt;&gt;"OK", "", IF(예실[[#This Row],[계정유형]]="수익", 예실[[#This Row],[예산]]-예실[[#This Row],[분석실적]], 예실[[#This Row],[분석실적]]-예실[[#This Row],[예산]]))</f>
        <v>-2027000</v>
      </c>
      <c r="T186">
        <f>IF(예실[[#This Row],[데이터상태]]&lt;&gt;"OK", "", 예실[[#This Row],[불리금액]]/예실[[#This Row],[예산]])</f>
        <v>-0.13513333333333333</v>
      </c>
      <c r="U1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7" spans="1:21">
      <c r="A187" t="s">
        <v>55</v>
      </c>
      <c r="B187" t="s">
        <v>56</v>
      </c>
      <c r="C187" s="6">
        <v>46174</v>
      </c>
      <c r="D187">
        <v>2026</v>
      </c>
      <c r="E187">
        <v>6</v>
      </c>
      <c r="F187">
        <v>2</v>
      </c>
      <c r="G187" s="5">
        <v>15000000</v>
      </c>
      <c r="H187" s="5">
        <v>16615000</v>
      </c>
      <c r="I187" t="s">
        <v>51</v>
      </c>
      <c r="J187" t="s">
        <v>35</v>
      </c>
      <c r="K187">
        <f>COUNTIFS(예실[계정코드], 예실[[#This Row],[계정코드]], 예실[월], 예실[[#This Row],[월]])</f>
        <v>1</v>
      </c>
      <c r="L187">
        <f>AVERAGEIFS(예실[실적], 예실[계정코드], 예실[[#This Row],[계정코드]])</f>
        <v>15278380.952380951</v>
      </c>
      <c r="M187">
        <f>IF(ISNUMBER(예실[[#This Row],[실적]]), 예실[[#This Row],[실적]]/예실[[#This Row],[계정평균]], "")</f>
        <v>1.0874843382806705</v>
      </c>
      <c r="N187" t="str">
        <f>IF(예실[[#This Row],[평균대비배수]]="", "", IF(예실[[#This Row],[평균대비배수]]&gt;=튀는값배수기준, "원천확인", ""))</f>
        <v/>
      </c>
      <c r="O187" t="str">
        <f>예실[[#This Row],[계정코드]]&amp;"|"&amp;TEXT(예실[[#This Row],[월]], "yyyy-mm")</f>
        <v>6130|2026-06</v>
      </c>
      <c r="P187" s="28" t="str">
        <f>IFERROR(INDEX(보정[보정 값], MATCH(예실[[#This Row],[키]], 보정[키], 0)), "")</f>
        <v/>
      </c>
      <c r="Q187" s="28">
        <f>IF(예실[[#This Row],[보정값]]&lt;&gt;"", 예실[[#This Row],[보정값]], IF(예실[[#This Row],[실적]]="", "", 예실[[#This Row],[실적]]))</f>
        <v>16615000</v>
      </c>
      <c r="R187" t="str">
        <f>IF(예실[[#This Row],[분석실적]]="","MISSING", IF(NOT(ISNUMBER(예실[[#This Row],[분석실적]])),"INVALID", IF(예실[[#This Row],[예산]]=0,"NO_BUDGET","OK")))</f>
        <v>OK</v>
      </c>
      <c r="S187" s="5">
        <f>IF(예실[[#This Row],[데이터상태]]&lt;&gt;"OK", "", IF(예실[[#This Row],[계정유형]]="수익", 예실[[#This Row],[예산]]-예실[[#This Row],[분석실적]], 예실[[#This Row],[분석실적]]-예실[[#This Row],[예산]]))</f>
        <v>1615000</v>
      </c>
      <c r="T187">
        <f>IF(예실[[#This Row],[데이터상태]]&lt;&gt;"OK", "", 예실[[#This Row],[불리금액]]/예실[[#This Row],[예산]])</f>
        <v>0.10766666666666666</v>
      </c>
      <c r="U1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8" spans="1:21">
      <c r="A188" t="s">
        <v>55</v>
      </c>
      <c r="B188" t="s">
        <v>56</v>
      </c>
      <c r="C188" s="6">
        <v>46204</v>
      </c>
      <c r="D188">
        <v>2026</v>
      </c>
      <c r="E188">
        <v>7</v>
      </c>
      <c r="F188">
        <v>3</v>
      </c>
      <c r="G188" s="5">
        <v>15000000</v>
      </c>
      <c r="H188" s="5">
        <v>16225000</v>
      </c>
      <c r="I188" t="s">
        <v>51</v>
      </c>
      <c r="J188" t="s">
        <v>35</v>
      </c>
      <c r="K188">
        <f>COUNTIFS(예실[계정코드], 예실[[#This Row],[계정코드]], 예실[월], 예실[[#This Row],[월]])</f>
        <v>1</v>
      </c>
      <c r="L188">
        <f>AVERAGEIFS(예실[실적], 예실[계정코드], 예실[[#This Row],[계정코드]])</f>
        <v>15278380.952380951</v>
      </c>
      <c r="M188">
        <f>IF(ISNUMBER(예실[[#This Row],[실적]]), 예실[[#This Row],[실적]]/예실[[#This Row],[계정평균]], "")</f>
        <v>1.0619580733435978</v>
      </c>
      <c r="N188" t="str">
        <f>IF(예실[[#This Row],[평균대비배수]]="", "", IF(예실[[#This Row],[평균대비배수]]&gt;=튀는값배수기준, "원천확인", ""))</f>
        <v/>
      </c>
      <c r="O188" t="str">
        <f>예실[[#This Row],[계정코드]]&amp;"|"&amp;TEXT(예실[[#This Row],[월]], "yyyy-mm")</f>
        <v>6130|2026-07</v>
      </c>
      <c r="P188" s="28" t="str">
        <f>IFERROR(INDEX(보정[보정 값], MATCH(예실[[#This Row],[키]], 보정[키], 0)), "")</f>
        <v/>
      </c>
      <c r="Q188" s="28">
        <f>IF(예실[[#This Row],[보정값]]&lt;&gt;"", 예실[[#This Row],[보정값]], IF(예실[[#This Row],[실적]]="", "", 예실[[#This Row],[실적]]))</f>
        <v>16225000</v>
      </c>
      <c r="R188" t="str">
        <f>IF(예실[[#This Row],[분석실적]]="","MISSING", IF(NOT(ISNUMBER(예실[[#This Row],[분석실적]])),"INVALID", IF(예실[[#This Row],[예산]]=0,"NO_BUDGET","OK")))</f>
        <v>OK</v>
      </c>
      <c r="S188" s="5">
        <f>IF(예실[[#This Row],[데이터상태]]&lt;&gt;"OK", "", IF(예실[[#This Row],[계정유형]]="수익", 예실[[#This Row],[예산]]-예실[[#This Row],[분석실적]], 예실[[#This Row],[분석실적]]-예실[[#This Row],[예산]]))</f>
        <v>1225000</v>
      </c>
      <c r="T188">
        <f>IF(예실[[#This Row],[데이터상태]]&lt;&gt;"OK", "", 예실[[#This Row],[불리금액]]/예실[[#This Row],[예산]])</f>
        <v>8.1666666666666665E-2</v>
      </c>
      <c r="U1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89" spans="1:21">
      <c r="A189" t="s">
        <v>55</v>
      </c>
      <c r="B189" t="s">
        <v>56</v>
      </c>
      <c r="C189" s="6">
        <v>46235</v>
      </c>
      <c r="D189">
        <v>2026</v>
      </c>
      <c r="E189">
        <v>8</v>
      </c>
      <c r="F189">
        <v>3</v>
      </c>
      <c r="G189" s="5">
        <v>15000000</v>
      </c>
      <c r="H189" s="5">
        <v>13672000</v>
      </c>
      <c r="I189" t="s">
        <v>51</v>
      </c>
      <c r="J189" t="s">
        <v>35</v>
      </c>
      <c r="K189">
        <f>COUNTIFS(예실[계정코드], 예실[[#This Row],[계정코드]], 예실[월], 예실[[#This Row],[월]])</f>
        <v>1</v>
      </c>
      <c r="L189">
        <f>AVERAGEIFS(예실[실적], 예실[계정코드], 예실[[#This Row],[계정코드]])</f>
        <v>15278380.952380951</v>
      </c>
      <c r="M189">
        <f>IF(ISNUMBER(예실[[#This Row],[실적]]), 예실[[#This Row],[실적]]/예실[[#This Row],[계정평균]], "")</f>
        <v>0.8948592159478379</v>
      </c>
      <c r="N189" t="str">
        <f>IF(예실[[#This Row],[평균대비배수]]="", "", IF(예실[[#This Row],[평균대비배수]]&gt;=튀는값배수기준, "원천확인", ""))</f>
        <v/>
      </c>
      <c r="O189" t="str">
        <f>예실[[#This Row],[계정코드]]&amp;"|"&amp;TEXT(예실[[#This Row],[월]], "yyyy-mm")</f>
        <v>6130|2026-08</v>
      </c>
      <c r="P189" s="28" t="str">
        <f>IFERROR(INDEX(보정[보정 값], MATCH(예실[[#This Row],[키]], 보정[키], 0)), "")</f>
        <v/>
      </c>
      <c r="Q189" s="28">
        <f>IF(예실[[#This Row],[보정값]]&lt;&gt;"", 예실[[#This Row],[보정값]], IF(예실[[#This Row],[실적]]="", "", 예실[[#This Row],[실적]]))</f>
        <v>13672000</v>
      </c>
      <c r="R189" t="str">
        <f>IF(예실[[#This Row],[분석실적]]="","MISSING", IF(NOT(ISNUMBER(예실[[#This Row],[분석실적]])),"INVALID", IF(예실[[#This Row],[예산]]=0,"NO_BUDGET","OK")))</f>
        <v>OK</v>
      </c>
      <c r="S189" s="5">
        <f>IF(예실[[#This Row],[데이터상태]]&lt;&gt;"OK", "", IF(예실[[#This Row],[계정유형]]="수익", 예실[[#This Row],[예산]]-예실[[#This Row],[분석실적]], 예실[[#This Row],[분석실적]]-예실[[#This Row],[예산]]))</f>
        <v>-1328000</v>
      </c>
      <c r="T189">
        <f>IF(예실[[#This Row],[데이터상태]]&lt;&gt;"OK", "", 예실[[#This Row],[불리금액]]/예실[[#This Row],[예산]])</f>
        <v>-8.8533333333333339E-2</v>
      </c>
      <c r="U1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0" spans="1:21">
      <c r="A190" t="s">
        <v>47</v>
      </c>
      <c r="B190" t="s">
        <v>48</v>
      </c>
      <c r="C190" s="6">
        <v>46266</v>
      </c>
      <c r="D190">
        <v>2026</v>
      </c>
      <c r="E190">
        <v>9</v>
      </c>
      <c r="F190">
        <v>3</v>
      </c>
      <c r="G190" s="5">
        <v>300000000</v>
      </c>
      <c r="H190" s="5">
        <v>308703000</v>
      </c>
      <c r="I190" t="s">
        <v>40</v>
      </c>
      <c r="J190" t="s">
        <v>44</v>
      </c>
      <c r="K190">
        <f>COUNTIFS(예실[계정코드], 예실[[#This Row],[계정코드]], 예실[월], 예실[[#This Row],[월]])</f>
        <v>1</v>
      </c>
      <c r="L190">
        <f>AVERAGEIFS(예실[실적], 예실[계정코드], 예실[[#This Row],[계정코드]])</f>
        <v>301881190.47619045</v>
      </c>
      <c r="M190">
        <f>IF(ISNUMBER(예실[[#This Row],[실적]]), 예실[[#This Row],[실적]]/예실[[#This Row],[계정평균]], "")</f>
        <v>1.0225976633822358</v>
      </c>
      <c r="N190" t="str">
        <f>IF(예실[[#This Row],[평균대비배수]]="", "", IF(예실[[#This Row],[평균대비배수]]&gt;=튀는값배수기준, "원천확인", ""))</f>
        <v/>
      </c>
      <c r="O190" t="str">
        <f>예실[[#This Row],[계정코드]]&amp;"|"&amp;TEXT(예실[[#This Row],[월]], "yyyy-mm")</f>
        <v>5140|2026-09</v>
      </c>
      <c r="P190" s="28" t="str">
        <f>IFERROR(INDEX(보정[보정 값], MATCH(예실[[#This Row],[키]], 보정[키], 0)), "")</f>
        <v/>
      </c>
      <c r="Q190" s="28">
        <f>IF(예실[[#This Row],[보정값]]&lt;&gt;"", 예실[[#This Row],[보정값]], IF(예실[[#This Row],[실적]]="", "", 예실[[#This Row],[실적]]))</f>
        <v>308703000</v>
      </c>
      <c r="R190" t="str">
        <f>IF(예실[[#This Row],[분석실적]]="","MISSING", IF(NOT(ISNUMBER(예실[[#This Row],[분석실적]])),"INVALID", IF(예실[[#This Row],[예산]]=0,"NO_BUDGET","OK")))</f>
        <v>OK</v>
      </c>
      <c r="S190" s="5">
        <f>IF(예실[[#This Row],[데이터상태]]&lt;&gt;"OK", "", IF(예실[[#This Row],[계정유형]]="수익", 예실[[#This Row],[예산]]-예실[[#This Row],[분석실적]], 예실[[#This Row],[분석실적]]-예실[[#This Row],[예산]]))</f>
        <v>8703000</v>
      </c>
      <c r="T190" s="31">
        <f>IF(예실[[#This Row],[데이터상태]]&lt;&gt;"OK", "", 예실[[#This Row],[불리금액]]/예실[[#This Row],[예산]])</f>
        <v>2.9010000000000001E-2</v>
      </c>
      <c r="U1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1" spans="1:21">
      <c r="A191" t="s">
        <v>57</v>
      </c>
      <c r="B191" t="s">
        <v>58</v>
      </c>
      <c r="C191" s="6">
        <v>45658</v>
      </c>
      <c r="D191">
        <v>2025</v>
      </c>
      <c r="E191">
        <v>1</v>
      </c>
      <c r="F191">
        <v>1</v>
      </c>
      <c r="G191" s="5">
        <v>8000000</v>
      </c>
      <c r="H191" s="5">
        <v>7563000</v>
      </c>
      <c r="I191" t="s">
        <v>51</v>
      </c>
      <c r="J191" t="s">
        <v>52</v>
      </c>
      <c r="K191">
        <f>COUNTIFS(예실[계정코드], 예실[[#This Row],[계정코드]], 예실[월], 예실[[#This Row],[월]])</f>
        <v>1</v>
      </c>
      <c r="L191">
        <f>AVERAGEIFS(예실[실적], 예실[계정코드], 예실[[#This Row],[계정코드]])</f>
        <v>5233619.0476190476</v>
      </c>
      <c r="M191">
        <f>IF(ISNUMBER(예실[[#This Row],[실적]]), 예실[[#This Row],[실적]]/예실[[#This Row],[계정평균]], "")</f>
        <v>1.4450803413826361</v>
      </c>
      <c r="N191" t="str">
        <f>IF(예실[[#This Row],[평균대비배수]]="", "", IF(예실[[#This Row],[평균대비배수]]&gt;=튀는값배수기준, "원천확인", ""))</f>
        <v/>
      </c>
      <c r="O191" t="str">
        <f>예실[[#This Row],[계정코드]]&amp;"|"&amp;TEXT(예실[[#This Row],[월]], "yyyy-mm")</f>
        <v>6140|2025-01</v>
      </c>
      <c r="P191" s="28" t="str">
        <f>IFERROR(INDEX(보정[보정 값], MATCH(예실[[#This Row],[키]], 보정[키], 0)), "")</f>
        <v/>
      </c>
      <c r="Q191" s="28">
        <f>IF(예실[[#This Row],[보정값]]&lt;&gt;"", 예실[[#This Row],[보정값]], IF(예실[[#This Row],[실적]]="", "", 예실[[#This Row],[실적]]))</f>
        <v>7563000</v>
      </c>
      <c r="R191" t="str">
        <f>IF(예실[[#This Row],[분석실적]]="","MISSING", IF(NOT(ISNUMBER(예실[[#This Row],[분석실적]])),"INVALID", IF(예실[[#This Row],[예산]]=0,"NO_BUDGET","OK")))</f>
        <v>OK</v>
      </c>
      <c r="S191" s="5">
        <f>IF(예실[[#This Row],[데이터상태]]&lt;&gt;"OK", "", IF(예실[[#This Row],[계정유형]]="수익", 예실[[#This Row],[예산]]-예실[[#This Row],[분석실적]], 예실[[#This Row],[분석실적]]-예실[[#This Row],[예산]]))</f>
        <v>-437000</v>
      </c>
      <c r="T191">
        <f>IF(예실[[#This Row],[데이터상태]]&lt;&gt;"OK", "", 예실[[#This Row],[불리금액]]/예실[[#This Row],[예산]])</f>
        <v>-5.4625E-2</v>
      </c>
      <c r="U1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2" spans="1:21">
      <c r="A192" t="s">
        <v>57</v>
      </c>
      <c r="B192" t="s">
        <v>58</v>
      </c>
      <c r="C192" s="6">
        <v>45689</v>
      </c>
      <c r="D192">
        <v>2025</v>
      </c>
      <c r="E192">
        <v>2</v>
      </c>
      <c r="F192">
        <v>1</v>
      </c>
      <c r="G192" s="5">
        <v>8000000</v>
      </c>
      <c r="H192" s="5">
        <v>7519000</v>
      </c>
      <c r="I192" t="s">
        <v>51</v>
      </c>
      <c r="J192" t="s">
        <v>52</v>
      </c>
      <c r="K192">
        <f>COUNTIFS(예실[계정코드], 예실[[#This Row],[계정코드]], 예실[월], 예실[[#This Row],[월]])</f>
        <v>1</v>
      </c>
      <c r="L192">
        <f>AVERAGEIFS(예실[실적], 예실[계정코드], 예실[[#This Row],[계정코드]])</f>
        <v>5233619.0476190476</v>
      </c>
      <c r="M192">
        <f>IF(ISNUMBER(예실[[#This Row],[실적]]), 예실[[#This Row],[실적]]/예실[[#This Row],[계정평균]], "")</f>
        <v>1.436673157061489</v>
      </c>
      <c r="N192" t="str">
        <f>IF(예실[[#This Row],[평균대비배수]]="", "", IF(예실[[#This Row],[평균대비배수]]&gt;=튀는값배수기준, "원천확인", ""))</f>
        <v/>
      </c>
      <c r="O192" t="str">
        <f>예실[[#This Row],[계정코드]]&amp;"|"&amp;TEXT(예실[[#This Row],[월]], "yyyy-mm")</f>
        <v>6140|2025-02</v>
      </c>
      <c r="P192" s="28" t="str">
        <f>IFERROR(INDEX(보정[보정 값], MATCH(예실[[#This Row],[키]], 보정[키], 0)), "")</f>
        <v/>
      </c>
      <c r="Q192" s="28">
        <f>IF(예실[[#This Row],[보정값]]&lt;&gt;"", 예실[[#This Row],[보정값]], IF(예실[[#This Row],[실적]]="", "", 예실[[#This Row],[실적]]))</f>
        <v>7519000</v>
      </c>
      <c r="R192" t="str">
        <f>IF(예실[[#This Row],[분석실적]]="","MISSING", IF(NOT(ISNUMBER(예실[[#This Row],[분석실적]])),"INVALID", IF(예실[[#This Row],[예산]]=0,"NO_BUDGET","OK")))</f>
        <v>OK</v>
      </c>
      <c r="S192" s="5">
        <f>IF(예실[[#This Row],[데이터상태]]&lt;&gt;"OK", "", IF(예실[[#This Row],[계정유형]]="수익", 예실[[#This Row],[예산]]-예실[[#This Row],[분석실적]], 예실[[#This Row],[분석실적]]-예실[[#This Row],[예산]]))</f>
        <v>-481000</v>
      </c>
      <c r="T192">
        <f>IF(예실[[#This Row],[데이터상태]]&lt;&gt;"OK", "", 예실[[#This Row],[불리금액]]/예실[[#This Row],[예산]])</f>
        <v>-6.0124999999999998E-2</v>
      </c>
      <c r="U1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3" spans="1:21">
      <c r="A193" t="s">
        <v>57</v>
      </c>
      <c r="B193" t="s">
        <v>58</v>
      </c>
      <c r="C193" s="6">
        <v>45717</v>
      </c>
      <c r="D193">
        <v>2025</v>
      </c>
      <c r="E193">
        <v>3</v>
      </c>
      <c r="F193">
        <v>1</v>
      </c>
      <c r="G193" s="5">
        <v>8000000</v>
      </c>
      <c r="H193" s="5">
        <v>7579000</v>
      </c>
      <c r="I193" t="s">
        <v>51</v>
      </c>
      <c r="J193" t="s">
        <v>52</v>
      </c>
      <c r="K193">
        <f>COUNTIFS(예실[계정코드], 예실[[#This Row],[계정코드]], 예실[월], 예실[[#This Row],[월]])</f>
        <v>1</v>
      </c>
      <c r="L193">
        <f>AVERAGEIFS(예실[실적], 예실[계정코드], 예실[[#This Row],[계정코드]])</f>
        <v>5233619.0476190476</v>
      </c>
      <c r="M193">
        <f>IF(ISNUMBER(예실[[#This Row],[실적]]), 예실[[#This Row],[실적]]/예실[[#This Row],[계정평균]], "")</f>
        <v>1.4481374993175986</v>
      </c>
      <c r="N193" t="str">
        <f>IF(예실[[#This Row],[평균대비배수]]="", "", IF(예실[[#This Row],[평균대비배수]]&gt;=튀는값배수기준, "원천확인", ""))</f>
        <v/>
      </c>
      <c r="O193" t="str">
        <f>예실[[#This Row],[계정코드]]&amp;"|"&amp;TEXT(예실[[#This Row],[월]], "yyyy-mm")</f>
        <v>6140|2025-03</v>
      </c>
      <c r="P193" s="28" t="str">
        <f>IFERROR(INDEX(보정[보정 값], MATCH(예실[[#This Row],[키]], 보정[키], 0)), "")</f>
        <v/>
      </c>
      <c r="Q193" s="28">
        <f>IF(예실[[#This Row],[보정값]]&lt;&gt;"", 예실[[#This Row],[보정값]], IF(예실[[#This Row],[실적]]="", "", 예실[[#This Row],[실적]]))</f>
        <v>7579000</v>
      </c>
      <c r="R193" t="str">
        <f>IF(예실[[#This Row],[분석실적]]="","MISSING", IF(NOT(ISNUMBER(예실[[#This Row],[분석실적]])),"INVALID", IF(예실[[#This Row],[예산]]=0,"NO_BUDGET","OK")))</f>
        <v>OK</v>
      </c>
      <c r="S193" s="5">
        <f>IF(예실[[#This Row],[데이터상태]]&lt;&gt;"OK", "", IF(예실[[#This Row],[계정유형]]="수익", 예실[[#This Row],[예산]]-예실[[#This Row],[분석실적]], 예실[[#This Row],[분석실적]]-예실[[#This Row],[예산]]))</f>
        <v>-421000</v>
      </c>
      <c r="T193">
        <f>IF(예실[[#This Row],[데이터상태]]&lt;&gt;"OK", "", 예실[[#This Row],[불리금액]]/예실[[#This Row],[예산]])</f>
        <v>-5.2624999999999998E-2</v>
      </c>
      <c r="U1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4" spans="1:21">
      <c r="A194" t="s">
        <v>57</v>
      </c>
      <c r="B194" t="s">
        <v>58</v>
      </c>
      <c r="C194" s="6">
        <v>45748</v>
      </c>
      <c r="D194">
        <v>2025</v>
      </c>
      <c r="E194">
        <v>4</v>
      </c>
      <c r="F194">
        <v>2</v>
      </c>
      <c r="G194" s="5">
        <v>8000000</v>
      </c>
      <c r="H194" s="5">
        <v>7642000</v>
      </c>
      <c r="I194" t="s">
        <v>51</v>
      </c>
      <c r="J194" t="s">
        <v>52</v>
      </c>
      <c r="K194">
        <f>COUNTIFS(예실[계정코드], 예실[[#This Row],[계정코드]], 예실[월], 예실[[#This Row],[월]])</f>
        <v>1</v>
      </c>
      <c r="L194">
        <f>AVERAGEIFS(예실[실적], 예실[계정코드], 예실[[#This Row],[계정코드]])</f>
        <v>5233619.0476190476</v>
      </c>
      <c r="M194">
        <f>IF(ISNUMBER(예실[[#This Row],[실적]]), 예실[[#This Row],[실적]]/예실[[#This Row],[계정평균]], "")</f>
        <v>1.4601750586865139</v>
      </c>
      <c r="N194" t="str">
        <f>IF(예실[[#This Row],[평균대비배수]]="", "", IF(예실[[#This Row],[평균대비배수]]&gt;=튀는값배수기준, "원천확인", ""))</f>
        <v/>
      </c>
      <c r="O194" t="str">
        <f>예실[[#This Row],[계정코드]]&amp;"|"&amp;TEXT(예실[[#This Row],[월]], "yyyy-mm")</f>
        <v>6140|2025-04</v>
      </c>
      <c r="P194" s="28" t="str">
        <f>IFERROR(INDEX(보정[보정 값], MATCH(예실[[#This Row],[키]], 보정[키], 0)), "")</f>
        <v/>
      </c>
      <c r="Q194" s="28">
        <f>IF(예실[[#This Row],[보정값]]&lt;&gt;"", 예실[[#This Row],[보정값]], IF(예실[[#This Row],[실적]]="", "", 예실[[#This Row],[실적]]))</f>
        <v>7642000</v>
      </c>
      <c r="R194" t="str">
        <f>IF(예실[[#This Row],[분석실적]]="","MISSING", IF(NOT(ISNUMBER(예실[[#This Row],[분석실적]])),"INVALID", IF(예실[[#This Row],[예산]]=0,"NO_BUDGET","OK")))</f>
        <v>OK</v>
      </c>
      <c r="S194" s="5">
        <f>IF(예실[[#This Row],[데이터상태]]&lt;&gt;"OK", "", IF(예실[[#This Row],[계정유형]]="수익", 예실[[#This Row],[예산]]-예실[[#This Row],[분석실적]], 예실[[#This Row],[분석실적]]-예실[[#This Row],[예산]]))</f>
        <v>-358000</v>
      </c>
      <c r="T194">
        <f>IF(예실[[#This Row],[데이터상태]]&lt;&gt;"OK", "", 예실[[#This Row],[불리금액]]/예실[[#This Row],[예산]])</f>
        <v>-4.4749999999999998E-2</v>
      </c>
      <c r="U1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5" spans="1:21">
      <c r="A195" t="s">
        <v>57</v>
      </c>
      <c r="B195" t="s">
        <v>58</v>
      </c>
      <c r="C195" s="6">
        <v>45778</v>
      </c>
      <c r="D195">
        <v>2025</v>
      </c>
      <c r="E195">
        <v>5</v>
      </c>
      <c r="F195">
        <v>2</v>
      </c>
      <c r="G195" s="5">
        <v>8000000</v>
      </c>
      <c r="H195" s="5">
        <v>7031000</v>
      </c>
      <c r="I195" t="s">
        <v>51</v>
      </c>
      <c r="J195" t="s">
        <v>52</v>
      </c>
      <c r="K195">
        <f>COUNTIFS(예실[계정코드], 예실[[#This Row],[계정코드]], 예실[월], 예실[[#This Row],[월]])</f>
        <v>1</v>
      </c>
      <c r="L195">
        <f>AVERAGEIFS(예실[실적], 예실[계정코드], 예실[[#This Row],[계정코드]])</f>
        <v>5233619.0476190476</v>
      </c>
      <c r="M195">
        <f>IF(ISNUMBER(예실[[#This Row],[실적]]), 예실[[#This Row],[실적]]/예실[[#This Row],[계정평균]], "")</f>
        <v>1.3434298400451294</v>
      </c>
      <c r="N195" t="str">
        <f>IF(예실[[#This Row],[평균대비배수]]="", "", IF(예실[[#This Row],[평균대비배수]]&gt;=튀는값배수기준, "원천확인", ""))</f>
        <v/>
      </c>
      <c r="O195" t="str">
        <f>예실[[#This Row],[계정코드]]&amp;"|"&amp;TEXT(예실[[#This Row],[월]], "yyyy-mm")</f>
        <v>6140|2025-05</v>
      </c>
      <c r="P195" s="28" t="str">
        <f>IFERROR(INDEX(보정[보정 값], MATCH(예실[[#This Row],[키]], 보정[키], 0)), "")</f>
        <v/>
      </c>
      <c r="Q195" s="28">
        <f>IF(예실[[#This Row],[보정값]]&lt;&gt;"", 예실[[#This Row],[보정값]], IF(예실[[#This Row],[실적]]="", "", 예실[[#This Row],[실적]]))</f>
        <v>7031000</v>
      </c>
      <c r="R195" t="str">
        <f>IF(예실[[#This Row],[분석실적]]="","MISSING", IF(NOT(ISNUMBER(예실[[#This Row],[분석실적]])),"INVALID", IF(예실[[#This Row],[예산]]=0,"NO_BUDGET","OK")))</f>
        <v>OK</v>
      </c>
      <c r="S195" s="5">
        <f>IF(예실[[#This Row],[데이터상태]]&lt;&gt;"OK", "", IF(예실[[#This Row],[계정유형]]="수익", 예실[[#This Row],[예산]]-예실[[#This Row],[분석실적]], 예실[[#This Row],[분석실적]]-예실[[#This Row],[예산]]))</f>
        <v>-969000</v>
      </c>
      <c r="T195">
        <f>IF(예실[[#This Row],[데이터상태]]&lt;&gt;"OK", "", 예실[[#This Row],[불리금액]]/예실[[#This Row],[예산]])</f>
        <v>-0.121125</v>
      </c>
      <c r="U1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6" spans="1:21">
      <c r="A196" t="s">
        <v>57</v>
      </c>
      <c r="B196" t="s">
        <v>58</v>
      </c>
      <c r="C196" s="6">
        <v>45809</v>
      </c>
      <c r="D196">
        <v>2025</v>
      </c>
      <c r="E196">
        <v>6</v>
      </c>
      <c r="F196">
        <v>2</v>
      </c>
      <c r="G196" s="5">
        <v>8000000</v>
      </c>
      <c r="H196" s="5">
        <v>7591000</v>
      </c>
      <c r="I196" t="s">
        <v>51</v>
      </c>
      <c r="J196" t="s">
        <v>52</v>
      </c>
      <c r="K196">
        <f>COUNTIFS(예실[계정코드], 예실[[#This Row],[계정코드]], 예실[월], 예실[[#This Row],[월]])</f>
        <v>1</v>
      </c>
      <c r="L196">
        <f>AVERAGEIFS(예실[실적], 예실[계정코드], 예실[[#This Row],[계정코드]])</f>
        <v>5233619.0476190476</v>
      </c>
      <c r="M196">
        <f>IF(ISNUMBER(예실[[#This Row],[실적]]), 예실[[#This Row],[실적]]/예실[[#This Row],[계정평균]], "")</f>
        <v>1.4504303677688206</v>
      </c>
      <c r="N196" t="str">
        <f>IF(예실[[#This Row],[평균대비배수]]="", "", IF(예실[[#This Row],[평균대비배수]]&gt;=튀는값배수기준, "원천확인", ""))</f>
        <v/>
      </c>
      <c r="O196" t="str">
        <f>예실[[#This Row],[계정코드]]&amp;"|"&amp;TEXT(예실[[#This Row],[월]], "yyyy-mm")</f>
        <v>6140|2025-06</v>
      </c>
      <c r="P196" s="28" t="str">
        <f>IFERROR(INDEX(보정[보정 값], MATCH(예실[[#This Row],[키]], 보정[키], 0)), "")</f>
        <v/>
      </c>
      <c r="Q196" s="28">
        <f>IF(예실[[#This Row],[보정값]]&lt;&gt;"", 예실[[#This Row],[보정값]], IF(예실[[#This Row],[실적]]="", "", 예실[[#This Row],[실적]]))</f>
        <v>7591000</v>
      </c>
      <c r="R196" t="str">
        <f>IF(예실[[#This Row],[분석실적]]="","MISSING", IF(NOT(ISNUMBER(예실[[#This Row],[분석실적]])),"INVALID", IF(예실[[#This Row],[예산]]=0,"NO_BUDGET","OK")))</f>
        <v>OK</v>
      </c>
      <c r="S196" s="5">
        <f>IF(예실[[#This Row],[데이터상태]]&lt;&gt;"OK", "", IF(예실[[#This Row],[계정유형]]="수익", 예실[[#This Row],[예산]]-예실[[#This Row],[분석실적]], 예실[[#This Row],[분석실적]]-예실[[#This Row],[예산]]))</f>
        <v>-409000</v>
      </c>
      <c r="T196">
        <f>IF(예실[[#This Row],[데이터상태]]&lt;&gt;"OK", "", 예실[[#This Row],[불리금액]]/예실[[#This Row],[예산]])</f>
        <v>-5.1124999999999997E-2</v>
      </c>
      <c r="U1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7" spans="1:21">
      <c r="A197" t="s">
        <v>57</v>
      </c>
      <c r="B197" t="s">
        <v>58</v>
      </c>
      <c r="C197" s="6">
        <v>45839</v>
      </c>
      <c r="D197">
        <v>2025</v>
      </c>
      <c r="E197">
        <v>7</v>
      </c>
      <c r="F197">
        <v>3</v>
      </c>
      <c r="G197" s="5">
        <v>8000000</v>
      </c>
      <c r="H197" s="5">
        <v>7853000</v>
      </c>
      <c r="I197" t="s">
        <v>51</v>
      </c>
      <c r="J197" t="s">
        <v>52</v>
      </c>
      <c r="K197">
        <f>COUNTIFS(예실[계정코드], 예실[[#This Row],[계정코드]], 예실[월], 예실[[#This Row],[월]])</f>
        <v>1</v>
      </c>
      <c r="L197">
        <f>AVERAGEIFS(예실[실적], 예실[계정코드], 예실[[#This Row],[계정코드]])</f>
        <v>5233619.0476190476</v>
      </c>
      <c r="M197">
        <f>IF(ISNUMBER(예실[[#This Row],[실적]]), 예실[[#This Row],[실적]]/예실[[#This Row],[계정평균]], "")</f>
        <v>1.5004913289538333</v>
      </c>
      <c r="N197" t="str">
        <f>IF(예실[[#This Row],[평균대비배수]]="", "", IF(예실[[#This Row],[평균대비배수]]&gt;=튀는값배수기준, "원천확인", ""))</f>
        <v/>
      </c>
      <c r="O197" t="str">
        <f>예실[[#This Row],[계정코드]]&amp;"|"&amp;TEXT(예실[[#This Row],[월]], "yyyy-mm")</f>
        <v>6140|2025-07</v>
      </c>
      <c r="P197" s="28" t="str">
        <f>IFERROR(INDEX(보정[보정 값], MATCH(예실[[#This Row],[키]], 보정[키], 0)), "")</f>
        <v/>
      </c>
      <c r="Q197" s="28">
        <f>IF(예실[[#This Row],[보정값]]&lt;&gt;"", 예실[[#This Row],[보정값]], IF(예실[[#This Row],[실적]]="", "", 예실[[#This Row],[실적]]))</f>
        <v>7853000</v>
      </c>
      <c r="R197" t="str">
        <f>IF(예실[[#This Row],[분석실적]]="","MISSING", IF(NOT(ISNUMBER(예실[[#This Row],[분석실적]])),"INVALID", IF(예실[[#This Row],[예산]]=0,"NO_BUDGET","OK")))</f>
        <v>OK</v>
      </c>
      <c r="S197" s="5">
        <f>IF(예실[[#This Row],[데이터상태]]&lt;&gt;"OK", "", IF(예실[[#This Row],[계정유형]]="수익", 예실[[#This Row],[예산]]-예실[[#This Row],[분석실적]], 예실[[#This Row],[분석실적]]-예실[[#This Row],[예산]]))</f>
        <v>-147000</v>
      </c>
      <c r="T197">
        <f>IF(예실[[#This Row],[데이터상태]]&lt;&gt;"OK", "", 예실[[#This Row],[불리금액]]/예실[[#This Row],[예산]])</f>
        <v>-1.8374999999999999E-2</v>
      </c>
      <c r="U1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8" spans="1:21">
      <c r="A198" t="s">
        <v>57</v>
      </c>
      <c r="B198" t="s">
        <v>58</v>
      </c>
      <c r="C198" s="6">
        <v>45870</v>
      </c>
      <c r="D198">
        <v>2025</v>
      </c>
      <c r="E198">
        <v>8</v>
      </c>
      <c r="F198">
        <v>3</v>
      </c>
      <c r="G198" s="5">
        <v>8000000</v>
      </c>
      <c r="H198" s="5">
        <v>7921000</v>
      </c>
      <c r="I198" t="s">
        <v>51</v>
      </c>
      <c r="J198" t="s">
        <v>52</v>
      </c>
      <c r="K198">
        <f>COUNTIFS(예실[계정코드], 예실[[#This Row],[계정코드]], 예실[월], 예실[[#This Row],[월]])</f>
        <v>1</v>
      </c>
      <c r="L198">
        <f>AVERAGEIFS(예실[실적], 예실[계정코드], 예실[[#This Row],[계정코드]])</f>
        <v>5233619.0476190476</v>
      </c>
      <c r="M198">
        <f>IF(ISNUMBER(예실[[#This Row],[실적]]), 예실[[#This Row],[실적]]/예실[[#This Row],[계정평균]], "")</f>
        <v>1.5134842501774244</v>
      </c>
      <c r="N198" t="str">
        <f>IF(예실[[#This Row],[평균대비배수]]="", "", IF(예실[[#This Row],[평균대비배수]]&gt;=튀는값배수기준, "원천확인", ""))</f>
        <v/>
      </c>
      <c r="O198" t="str">
        <f>예실[[#This Row],[계정코드]]&amp;"|"&amp;TEXT(예실[[#This Row],[월]], "yyyy-mm")</f>
        <v>6140|2025-08</v>
      </c>
      <c r="P198" s="28" t="str">
        <f>IFERROR(INDEX(보정[보정 값], MATCH(예실[[#This Row],[키]], 보정[키], 0)), "")</f>
        <v/>
      </c>
      <c r="Q198" s="28">
        <f>IF(예실[[#This Row],[보정값]]&lt;&gt;"", 예실[[#This Row],[보정값]], IF(예실[[#This Row],[실적]]="", "", 예실[[#This Row],[실적]]))</f>
        <v>7921000</v>
      </c>
      <c r="R198" t="str">
        <f>IF(예실[[#This Row],[분석실적]]="","MISSING", IF(NOT(ISNUMBER(예실[[#This Row],[분석실적]])),"INVALID", IF(예실[[#This Row],[예산]]=0,"NO_BUDGET","OK")))</f>
        <v>OK</v>
      </c>
      <c r="S198" s="5">
        <f>IF(예실[[#This Row],[데이터상태]]&lt;&gt;"OK", "", IF(예실[[#This Row],[계정유형]]="수익", 예실[[#This Row],[예산]]-예실[[#This Row],[분석실적]], 예실[[#This Row],[분석실적]]-예실[[#This Row],[예산]]))</f>
        <v>-79000</v>
      </c>
      <c r="T198">
        <f>IF(예실[[#This Row],[데이터상태]]&lt;&gt;"OK", "", 예실[[#This Row],[불리금액]]/예실[[#This Row],[예산]])</f>
        <v>-9.8750000000000001E-3</v>
      </c>
      <c r="U1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199" spans="1:21">
      <c r="A199" t="s">
        <v>57</v>
      </c>
      <c r="B199" t="s">
        <v>58</v>
      </c>
      <c r="C199" s="6">
        <v>45901</v>
      </c>
      <c r="D199">
        <v>2025</v>
      </c>
      <c r="E199">
        <v>9</v>
      </c>
      <c r="F199">
        <v>3</v>
      </c>
      <c r="G199" s="5">
        <v>8000000</v>
      </c>
      <c r="H199" s="5">
        <v>7963000</v>
      </c>
      <c r="I199" t="s">
        <v>51</v>
      </c>
      <c r="J199" t="s">
        <v>52</v>
      </c>
      <c r="K199">
        <f>COUNTIFS(예실[계정코드], 예실[[#This Row],[계정코드]], 예실[월], 예실[[#This Row],[월]])</f>
        <v>1</v>
      </c>
      <c r="L199">
        <f>AVERAGEIFS(예실[실적], 예실[계정코드], 예실[[#This Row],[계정코드]])</f>
        <v>5233619.0476190476</v>
      </c>
      <c r="M199">
        <f>IF(ISNUMBER(예실[[#This Row],[실적]]), 예실[[#This Row],[실적]]/예실[[#This Row],[계정평균]], "")</f>
        <v>1.5215092897567013</v>
      </c>
      <c r="N199" t="str">
        <f>IF(예실[[#This Row],[평균대비배수]]="", "", IF(예실[[#This Row],[평균대비배수]]&gt;=튀는값배수기준, "원천확인", ""))</f>
        <v/>
      </c>
      <c r="O199" t="str">
        <f>예실[[#This Row],[계정코드]]&amp;"|"&amp;TEXT(예실[[#This Row],[월]], "yyyy-mm")</f>
        <v>6140|2025-09</v>
      </c>
      <c r="P199" s="28" t="str">
        <f>IFERROR(INDEX(보정[보정 값], MATCH(예실[[#This Row],[키]], 보정[키], 0)), "")</f>
        <v/>
      </c>
      <c r="Q199" s="28">
        <f>IF(예실[[#This Row],[보정값]]&lt;&gt;"", 예실[[#This Row],[보정값]], IF(예실[[#This Row],[실적]]="", "", 예실[[#This Row],[실적]]))</f>
        <v>7963000</v>
      </c>
      <c r="R199" t="str">
        <f>IF(예실[[#This Row],[분석실적]]="","MISSING", IF(NOT(ISNUMBER(예실[[#This Row],[분석실적]])),"INVALID", IF(예실[[#This Row],[예산]]=0,"NO_BUDGET","OK")))</f>
        <v>OK</v>
      </c>
      <c r="S199" s="5">
        <f>IF(예실[[#This Row],[데이터상태]]&lt;&gt;"OK", "", IF(예실[[#This Row],[계정유형]]="수익", 예실[[#This Row],[예산]]-예실[[#This Row],[분석실적]], 예실[[#This Row],[분석실적]]-예실[[#This Row],[예산]]))</f>
        <v>-37000</v>
      </c>
      <c r="T199">
        <f>IF(예실[[#This Row],[데이터상태]]&lt;&gt;"OK", "", 예실[[#This Row],[불리금액]]/예실[[#This Row],[예산]])</f>
        <v>-4.6249999999999998E-3</v>
      </c>
      <c r="U1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0" spans="1:21">
      <c r="A200" t="s">
        <v>57</v>
      </c>
      <c r="B200" t="s">
        <v>58</v>
      </c>
      <c r="C200" s="6">
        <v>45931</v>
      </c>
      <c r="D200">
        <v>2025</v>
      </c>
      <c r="E200">
        <v>10</v>
      </c>
      <c r="F200">
        <v>4</v>
      </c>
      <c r="G200" s="5">
        <v>8000000</v>
      </c>
      <c r="H200" s="5">
        <v>7084000</v>
      </c>
      <c r="I200" t="s">
        <v>51</v>
      </c>
      <c r="J200" t="s">
        <v>52</v>
      </c>
      <c r="K200">
        <f>COUNTIFS(예실[계정코드], 예실[[#This Row],[계정코드]], 예실[월], 예실[[#This Row],[월]])</f>
        <v>1</v>
      </c>
      <c r="L200">
        <f>AVERAGEIFS(예실[실적], 예실[계정코드], 예실[[#This Row],[계정코드]])</f>
        <v>5233619.0476190476</v>
      </c>
      <c r="M200">
        <f>IF(ISNUMBER(예실[[#This Row],[실적]]), 예실[[#This Row],[실적]]/예실[[#This Row],[계정평균]], "")</f>
        <v>1.3535566757046931</v>
      </c>
      <c r="N200" t="str">
        <f>IF(예실[[#This Row],[평균대비배수]]="", "", IF(예실[[#This Row],[평균대비배수]]&gt;=튀는값배수기준, "원천확인", ""))</f>
        <v/>
      </c>
      <c r="O200" t="str">
        <f>예실[[#This Row],[계정코드]]&amp;"|"&amp;TEXT(예실[[#This Row],[월]], "yyyy-mm")</f>
        <v>6140|2025-10</v>
      </c>
      <c r="P200" s="28" t="str">
        <f>IFERROR(INDEX(보정[보정 값], MATCH(예실[[#This Row],[키]], 보정[키], 0)), "")</f>
        <v/>
      </c>
      <c r="Q200" s="28">
        <f>IF(예실[[#This Row],[보정값]]&lt;&gt;"", 예실[[#This Row],[보정값]], IF(예실[[#This Row],[실적]]="", "", 예실[[#This Row],[실적]]))</f>
        <v>7084000</v>
      </c>
      <c r="R200" t="str">
        <f>IF(예실[[#This Row],[분석실적]]="","MISSING", IF(NOT(ISNUMBER(예실[[#This Row],[분석실적]])),"INVALID", IF(예실[[#This Row],[예산]]=0,"NO_BUDGET","OK")))</f>
        <v>OK</v>
      </c>
      <c r="S200" s="5">
        <f>IF(예실[[#This Row],[데이터상태]]&lt;&gt;"OK", "", IF(예실[[#This Row],[계정유형]]="수익", 예실[[#This Row],[예산]]-예실[[#This Row],[분석실적]], 예실[[#This Row],[분석실적]]-예실[[#This Row],[예산]]))</f>
        <v>-916000</v>
      </c>
      <c r="T200">
        <f>IF(예실[[#This Row],[데이터상태]]&lt;&gt;"OK", "", 예실[[#This Row],[불리금액]]/예실[[#This Row],[예산]])</f>
        <v>-0.1145</v>
      </c>
      <c r="U2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1" spans="1:21">
      <c r="A201" t="s">
        <v>57</v>
      </c>
      <c r="B201" t="s">
        <v>58</v>
      </c>
      <c r="C201" s="6">
        <v>45962</v>
      </c>
      <c r="D201">
        <v>2025</v>
      </c>
      <c r="E201">
        <v>11</v>
      </c>
      <c r="F201">
        <v>4</v>
      </c>
      <c r="G201" s="5">
        <v>8000000</v>
      </c>
      <c r="H201" s="5">
        <v>7635000</v>
      </c>
      <c r="I201" t="s">
        <v>51</v>
      </c>
      <c r="J201" t="s">
        <v>52</v>
      </c>
      <c r="K201">
        <f>COUNTIFS(예실[계정코드], 예실[[#This Row],[계정코드]], 예실[월], 예실[[#This Row],[월]])</f>
        <v>1</v>
      </c>
      <c r="L201">
        <f>AVERAGEIFS(예실[실적], 예실[계정코드], 예실[[#This Row],[계정코드]])</f>
        <v>5233619.0476190476</v>
      </c>
      <c r="M201">
        <f>IF(ISNUMBER(예실[[#This Row],[실적]]), 예실[[#This Row],[실적]]/예실[[#This Row],[계정평균]], "")</f>
        <v>1.4588375520899679</v>
      </c>
      <c r="N201" t="str">
        <f>IF(예실[[#This Row],[평균대비배수]]="", "", IF(예실[[#This Row],[평균대비배수]]&gt;=튀는값배수기준, "원천확인", ""))</f>
        <v/>
      </c>
      <c r="O201" t="str">
        <f>예실[[#This Row],[계정코드]]&amp;"|"&amp;TEXT(예실[[#This Row],[월]], "yyyy-mm")</f>
        <v>6140|2025-11</v>
      </c>
      <c r="P201" s="28" t="str">
        <f>IFERROR(INDEX(보정[보정 값], MATCH(예실[[#This Row],[키]], 보정[키], 0)), "")</f>
        <v/>
      </c>
      <c r="Q201" s="28">
        <f>IF(예실[[#This Row],[보정값]]&lt;&gt;"", 예실[[#This Row],[보정값]], IF(예실[[#This Row],[실적]]="", "", 예실[[#This Row],[실적]]))</f>
        <v>7635000</v>
      </c>
      <c r="R201" t="str">
        <f>IF(예실[[#This Row],[분석실적]]="","MISSING", IF(NOT(ISNUMBER(예실[[#This Row],[분석실적]])),"INVALID", IF(예실[[#This Row],[예산]]=0,"NO_BUDGET","OK")))</f>
        <v>OK</v>
      </c>
      <c r="S201" s="5">
        <f>IF(예실[[#This Row],[데이터상태]]&lt;&gt;"OK", "", IF(예실[[#This Row],[계정유형]]="수익", 예실[[#This Row],[예산]]-예실[[#This Row],[분석실적]], 예실[[#This Row],[분석실적]]-예실[[#This Row],[예산]]))</f>
        <v>-365000</v>
      </c>
      <c r="T201">
        <f>IF(예실[[#This Row],[데이터상태]]&lt;&gt;"OK", "", 예실[[#This Row],[불리금액]]/예실[[#This Row],[예산]])</f>
        <v>-4.5624999999999999E-2</v>
      </c>
      <c r="U2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2" spans="1:21">
      <c r="A202" t="s">
        <v>57</v>
      </c>
      <c r="B202" t="s">
        <v>58</v>
      </c>
      <c r="C202" s="6">
        <v>45992</v>
      </c>
      <c r="D202">
        <v>2025</v>
      </c>
      <c r="E202">
        <v>12</v>
      </c>
      <c r="F202">
        <v>4</v>
      </c>
      <c r="G202" s="5">
        <v>8000000</v>
      </c>
      <c r="H202" s="5">
        <v>7686000</v>
      </c>
      <c r="I202" t="s">
        <v>51</v>
      </c>
      <c r="J202" t="s">
        <v>52</v>
      </c>
      <c r="K202">
        <f>COUNTIFS(예실[계정코드], 예실[[#This Row],[계정코드]], 예실[월], 예실[[#This Row],[월]])</f>
        <v>1</v>
      </c>
      <c r="L202">
        <f>AVERAGEIFS(예실[실적], 예실[계정코드], 예실[[#This Row],[계정코드]])</f>
        <v>5233619.0476190476</v>
      </c>
      <c r="M202">
        <f>IF(ISNUMBER(예실[[#This Row],[실적]]), 예실[[#This Row],[실적]]/예실[[#This Row],[계정평균]], "")</f>
        <v>1.4685822430076612</v>
      </c>
      <c r="N202" t="str">
        <f>IF(예실[[#This Row],[평균대비배수]]="", "", IF(예실[[#This Row],[평균대비배수]]&gt;=튀는값배수기준, "원천확인", ""))</f>
        <v/>
      </c>
      <c r="O202" t="str">
        <f>예실[[#This Row],[계정코드]]&amp;"|"&amp;TEXT(예실[[#This Row],[월]], "yyyy-mm")</f>
        <v>6140|2025-12</v>
      </c>
      <c r="P202" s="28" t="str">
        <f>IFERROR(INDEX(보정[보정 값], MATCH(예실[[#This Row],[키]], 보정[키], 0)), "")</f>
        <v/>
      </c>
      <c r="Q202" s="28">
        <f>IF(예실[[#This Row],[보정값]]&lt;&gt;"", 예실[[#This Row],[보정값]], IF(예실[[#This Row],[실적]]="", "", 예실[[#This Row],[실적]]))</f>
        <v>7686000</v>
      </c>
      <c r="R202" t="str">
        <f>IF(예실[[#This Row],[분석실적]]="","MISSING", IF(NOT(ISNUMBER(예실[[#This Row],[분석실적]])),"INVALID", IF(예실[[#This Row],[예산]]=0,"NO_BUDGET","OK")))</f>
        <v>OK</v>
      </c>
      <c r="S202" s="5">
        <f>IF(예실[[#This Row],[데이터상태]]&lt;&gt;"OK", "", IF(예실[[#This Row],[계정유형]]="수익", 예실[[#This Row],[예산]]-예실[[#This Row],[분석실적]], 예실[[#This Row],[분석실적]]-예실[[#This Row],[예산]]))</f>
        <v>-314000</v>
      </c>
      <c r="T202">
        <f>IF(예실[[#This Row],[데이터상태]]&lt;&gt;"OK", "", 예실[[#This Row],[불리금액]]/예실[[#This Row],[예산]])</f>
        <v>-3.925E-2</v>
      </c>
      <c r="U2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3" spans="1:21">
      <c r="A203" t="s">
        <v>57</v>
      </c>
      <c r="B203" t="s">
        <v>58</v>
      </c>
      <c r="C203" s="6">
        <v>46023</v>
      </c>
      <c r="D203">
        <v>2026</v>
      </c>
      <c r="E203">
        <v>1</v>
      </c>
      <c r="F203">
        <v>1</v>
      </c>
      <c r="G203" s="5">
        <v>8000000</v>
      </c>
      <c r="H203" s="5">
        <v>1992000</v>
      </c>
      <c r="I203" t="s">
        <v>51</v>
      </c>
      <c r="J203" t="s">
        <v>52</v>
      </c>
      <c r="K203">
        <f>COUNTIFS(예실[계정코드], 예실[[#This Row],[계정코드]], 예실[월], 예실[[#This Row],[월]])</f>
        <v>1</v>
      </c>
      <c r="L203">
        <f>AVERAGEIFS(예실[실적], 예실[계정코드], 예실[[#This Row],[계정코드]])</f>
        <v>5233619.0476190476</v>
      </c>
      <c r="M203">
        <f>IF(ISNUMBER(예실[[#This Row],[실적]]), 예실[[#This Row],[실적]]/예실[[#This Row],[계정평균]], "")</f>
        <v>0.38061616290284428</v>
      </c>
      <c r="N203" t="str">
        <f>IF(예실[[#This Row],[평균대비배수]]="", "", IF(예실[[#This Row],[평균대비배수]]&gt;=튀는값배수기준, "원천확인", ""))</f>
        <v/>
      </c>
      <c r="O203" t="str">
        <f>예실[[#This Row],[계정코드]]&amp;"|"&amp;TEXT(예실[[#This Row],[월]], "yyyy-mm")</f>
        <v>6140|2026-01</v>
      </c>
      <c r="P203" s="28" t="str">
        <f>IFERROR(INDEX(보정[보정 값], MATCH(예실[[#This Row],[키]], 보정[키], 0)), "")</f>
        <v/>
      </c>
      <c r="Q203" s="28">
        <f>IF(예실[[#This Row],[보정값]]&lt;&gt;"", 예실[[#This Row],[보정값]], IF(예실[[#This Row],[실적]]="", "", 예실[[#This Row],[실적]]))</f>
        <v>1992000</v>
      </c>
      <c r="R203" t="str">
        <f>IF(예실[[#This Row],[분석실적]]="","MISSING", IF(NOT(ISNUMBER(예실[[#This Row],[분석실적]])),"INVALID", IF(예실[[#This Row],[예산]]=0,"NO_BUDGET","OK")))</f>
        <v>OK</v>
      </c>
      <c r="S203" s="5">
        <f>IF(예실[[#This Row],[데이터상태]]&lt;&gt;"OK", "", IF(예실[[#This Row],[계정유형]]="수익", 예실[[#This Row],[예산]]-예실[[#This Row],[분석실적]], 예실[[#This Row],[분석실적]]-예실[[#This Row],[예산]]))</f>
        <v>-6008000</v>
      </c>
      <c r="T203">
        <f>IF(예실[[#This Row],[데이터상태]]&lt;&gt;"OK", "", 예실[[#This Row],[불리금액]]/예실[[#This Row],[예산]])</f>
        <v>-0.751</v>
      </c>
      <c r="U2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4" spans="1:21">
      <c r="A204" t="s">
        <v>57</v>
      </c>
      <c r="B204" t="s">
        <v>58</v>
      </c>
      <c r="C204" s="6">
        <v>46054</v>
      </c>
      <c r="D204">
        <v>2026</v>
      </c>
      <c r="E204">
        <v>2</v>
      </c>
      <c r="F204">
        <v>1</v>
      </c>
      <c r="G204" s="5">
        <v>8000000</v>
      </c>
      <c r="H204" s="5">
        <v>2055000</v>
      </c>
      <c r="I204" t="s">
        <v>51</v>
      </c>
      <c r="J204" t="s">
        <v>52</v>
      </c>
      <c r="K204">
        <f>COUNTIFS(예실[계정코드], 예실[[#This Row],[계정코드]], 예실[월], 예실[[#This Row],[월]])</f>
        <v>1</v>
      </c>
      <c r="L204">
        <f>AVERAGEIFS(예실[실적], 예실[계정코드], 예실[[#This Row],[계정코드]])</f>
        <v>5233619.0476190476</v>
      </c>
      <c r="M204">
        <f>IF(ISNUMBER(예실[[#This Row],[실적]]), 예실[[#This Row],[실적]]/예실[[#This Row],[계정평균]], "")</f>
        <v>0.39265372227175949</v>
      </c>
      <c r="N204" t="str">
        <f>IF(예실[[#This Row],[평균대비배수]]="", "", IF(예실[[#This Row],[평균대비배수]]&gt;=튀는값배수기준, "원천확인", ""))</f>
        <v/>
      </c>
      <c r="O204" t="str">
        <f>예실[[#This Row],[계정코드]]&amp;"|"&amp;TEXT(예실[[#This Row],[월]], "yyyy-mm")</f>
        <v>6140|2026-02</v>
      </c>
      <c r="P204" s="28" t="str">
        <f>IFERROR(INDEX(보정[보정 값], MATCH(예실[[#This Row],[키]], 보정[키], 0)), "")</f>
        <v/>
      </c>
      <c r="Q204" s="28">
        <f>IF(예실[[#This Row],[보정값]]&lt;&gt;"", 예실[[#This Row],[보정값]], IF(예실[[#This Row],[실적]]="", "", 예실[[#This Row],[실적]]))</f>
        <v>2055000</v>
      </c>
      <c r="R204" t="str">
        <f>IF(예실[[#This Row],[분석실적]]="","MISSING", IF(NOT(ISNUMBER(예실[[#This Row],[분석실적]])),"INVALID", IF(예실[[#This Row],[예산]]=0,"NO_BUDGET","OK")))</f>
        <v>OK</v>
      </c>
      <c r="S204" s="5">
        <f>IF(예실[[#This Row],[데이터상태]]&lt;&gt;"OK", "", IF(예실[[#This Row],[계정유형]]="수익", 예실[[#This Row],[예산]]-예실[[#This Row],[분석실적]], 예실[[#This Row],[분석실적]]-예실[[#This Row],[예산]]))</f>
        <v>-5945000</v>
      </c>
      <c r="T204">
        <f>IF(예실[[#This Row],[데이터상태]]&lt;&gt;"OK", "", 예실[[#This Row],[불리금액]]/예실[[#This Row],[예산]])</f>
        <v>-0.74312500000000004</v>
      </c>
      <c r="U2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5" spans="1:21">
      <c r="A205" t="s">
        <v>57</v>
      </c>
      <c r="B205" t="s">
        <v>58</v>
      </c>
      <c r="C205" s="6">
        <v>46082</v>
      </c>
      <c r="D205">
        <v>2026</v>
      </c>
      <c r="E205">
        <v>3</v>
      </c>
      <c r="F205">
        <v>1</v>
      </c>
      <c r="G205" s="5">
        <v>8000000</v>
      </c>
      <c r="H205" s="5">
        <v>2222000</v>
      </c>
      <c r="I205" t="s">
        <v>51</v>
      </c>
      <c r="J205" t="s">
        <v>52</v>
      </c>
      <c r="K205">
        <f>COUNTIFS(예실[계정코드], 예실[[#This Row],[계정코드]], 예실[월], 예실[[#This Row],[월]])</f>
        <v>1</v>
      </c>
      <c r="L205">
        <f>AVERAGEIFS(예실[실적], 예실[계정코드], 예실[[#This Row],[계정코드]])</f>
        <v>5233619.0476190476</v>
      </c>
      <c r="M205">
        <f>IF(ISNUMBER(예실[[#This Row],[실적]]), 예실[[#This Row],[실적]]/예실[[#This Row],[계정평균]], "")</f>
        <v>0.42456280821793169</v>
      </c>
      <c r="N205" t="str">
        <f>IF(예실[[#This Row],[평균대비배수]]="", "", IF(예실[[#This Row],[평균대비배수]]&gt;=튀는값배수기준, "원천확인", ""))</f>
        <v/>
      </c>
      <c r="O205" t="str">
        <f>예실[[#This Row],[계정코드]]&amp;"|"&amp;TEXT(예실[[#This Row],[월]], "yyyy-mm")</f>
        <v>6140|2026-03</v>
      </c>
      <c r="P205" s="28" t="str">
        <f>IFERROR(INDEX(보정[보정 값], MATCH(예실[[#This Row],[키]], 보정[키], 0)), "")</f>
        <v/>
      </c>
      <c r="Q205" s="28">
        <f>IF(예실[[#This Row],[보정값]]&lt;&gt;"", 예실[[#This Row],[보정값]], IF(예실[[#This Row],[실적]]="", "", 예실[[#This Row],[실적]]))</f>
        <v>2222000</v>
      </c>
      <c r="R205" t="str">
        <f>IF(예실[[#This Row],[분석실적]]="","MISSING", IF(NOT(ISNUMBER(예실[[#This Row],[분석실적]])),"INVALID", IF(예실[[#This Row],[예산]]=0,"NO_BUDGET","OK")))</f>
        <v>OK</v>
      </c>
      <c r="S205" s="5">
        <f>IF(예실[[#This Row],[데이터상태]]&lt;&gt;"OK", "", IF(예실[[#This Row],[계정유형]]="수익", 예실[[#This Row],[예산]]-예실[[#This Row],[분석실적]], 예실[[#This Row],[분석실적]]-예실[[#This Row],[예산]]))</f>
        <v>-5778000</v>
      </c>
      <c r="T205">
        <f>IF(예실[[#This Row],[데이터상태]]&lt;&gt;"OK", "", 예실[[#This Row],[불리금액]]/예실[[#This Row],[예산]])</f>
        <v>-0.72224999999999995</v>
      </c>
      <c r="U2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6" spans="1:21">
      <c r="A206" t="s">
        <v>57</v>
      </c>
      <c r="B206" t="s">
        <v>58</v>
      </c>
      <c r="C206" s="6">
        <v>46113</v>
      </c>
      <c r="D206">
        <v>2026</v>
      </c>
      <c r="E206">
        <v>4</v>
      </c>
      <c r="F206">
        <v>2</v>
      </c>
      <c r="G206" s="5">
        <v>8000000</v>
      </c>
      <c r="H206" s="5">
        <v>1908000</v>
      </c>
      <c r="I206" t="s">
        <v>51</v>
      </c>
      <c r="J206" t="s">
        <v>52</v>
      </c>
      <c r="K206">
        <f>COUNTIFS(예실[계정코드], 예실[[#This Row],[계정코드]], 예실[월], 예실[[#This Row],[월]])</f>
        <v>1</v>
      </c>
      <c r="L206">
        <f>AVERAGEIFS(예실[실적], 예실[계정코드], 예실[[#This Row],[계정코드]])</f>
        <v>5233619.0476190476</v>
      </c>
      <c r="M206">
        <f>IF(ISNUMBER(예실[[#This Row],[실적]]), 예실[[#This Row],[실적]]/예실[[#This Row],[계정평균]], "")</f>
        <v>0.36456608374429056</v>
      </c>
      <c r="N206" t="str">
        <f>IF(예실[[#This Row],[평균대비배수]]="", "", IF(예실[[#This Row],[평균대비배수]]&gt;=튀는값배수기준, "원천확인", ""))</f>
        <v/>
      </c>
      <c r="O206" t="str">
        <f>예실[[#This Row],[계정코드]]&amp;"|"&amp;TEXT(예실[[#This Row],[월]], "yyyy-mm")</f>
        <v>6140|2026-04</v>
      </c>
      <c r="P206" s="28" t="str">
        <f>IFERROR(INDEX(보정[보정 값], MATCH(예실[[#This Row],[키]], 보정[키], 0)), "")</f>
        <v/>
      </c>
      <c r="Q206" s="28">
        <f>IF(예실[[#This Row],[보정값]]&lt;&gt;"", 예실[[#This Row],[보정값]], IF(예실[[#This Row],[실적]]="", "", 예실[[#This Row],[실적]]))</f>
        <v>1908000</v>
      </c>
      <c r="R206" t="str">
        <f>IF(예실[[#This Row],[분석실적]]="","MISSING", IF(NOT(ISNUMBER(예실[[#This Row],[분석실적]])),"INVALID", IF(예실[[#This Row],[예산]]=0,"NO_BUDGET","OK")))</f>
        <v>OK</v>
      </c>
      <c r="S206" s="5">
        <f>IF(예실[[#This Row],[데이터상태]]&lt;&gt;"OK", "", IF(예실[[#This Row],[계정유형]]="수익", 예실[[#This Row],[예산]]-예실[[#This Row],[분석실적]], 예실[[#This Row],[분석실적]]-예실[[#This Row],[예산]]))</f>
        <v>-6092000</v>
      </c>
      <c r="T206">
        <f>IF(예실[[#This Row],[데이터상태]]&lt;&gt;"OK", "", 예실[[#This Row],[불리금액]]/예실[[#This Row],[예산]])</f>
        <v>-0.76149999999999995</v>
      </c>
      <c r="U2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7" spans="1:21">
      <c r="A207" t="s">
        <v>57</v>
      </c>
      <c r="B207" t="s">
        <v>58</v>
      </c>
      <c r="C207" s="6">
        <v>46143</v>
      </c>
      <c r="D207">
        <v>2026</v>
      </c>
      <c r="E207">
        <v>5</v>
      </c>
      <c r="F207">
        <v>2</v>
      </c>
      <c r="G207" s="5">
        <v>8000000</v>
      </c>
      <c r="H207" s="5">
        <v>2343000</v>
      </c>
      <c r="I207" t="s">
        <v>51</v>
      </c>
      <c r="J207" t="s">
        <v>52</v>
      </c>
      <c r="K207">
        <f>COUNTIFS(예실[계정코드], 예실[[#This Row],[계정코드]], 예실[월], 예실[[#This Row],[월]])</f>
        <v>1</v>
      </c>
      <c r="L207">
        <f>AVERAGEIFS(예실[실적], 예실[계정코드], 예실[[#This Row],[계정코드]])</f>
        <v>5233619.0476190476</v>
      </c>
      <c r="M207">
        <f>IF(ISNUMBER(예실[[#This Row],[실적]]), 예실[[#This Row],[실적]]/예실[[#This Row],[계정평균]], "")</f>
        <v>0.44768256510108639</v>
      </c>
      <c r="N207" t="str">
        <f>IF(예실[[#This Row],[평균대비배수]]="", "", IF(예실[[#This Row],[평균대비배수]]&gt;=튀는값배수기준, "원천확인", ""))</f>
        <v/>
      </c>
      <c r="O207" t="str">
        <f>예실[[#This Row],[계정코드]]&amp;"|"&amp;TEXT(예실[[#This Row],[월]], "yyyy-mm")</f>
        <v>6140|2026-05</v>
      </c>
      <c r="P207" s="28" t="str">
        <f>IFERROR(INDEX(보정[보정 값], MATCH(예실[[#This Row],[키]], 보정[키], 0)), "")</f>
        <v/>
      </c>
      <c r="Q207" s="28">
        <f>IF(예실[[#This Row],[보정값]]&lt;&gt;"", 예실[[#This Row],[보정값]], IF(예실[[#This Row],[실적]]="", "", 예실[[#This Row],[실적]]))</f>
        <v>2343000</v>
      </c>
      <c r="R207" t="str">
        <f>IF(예실[[#This Row],[분석실적]]="","MISSING", IF(NOT(ISNUMBER(예실[[#This Row],[분석실적]])),"INVALID", IF(예실[[#This Row],[예산]]=0,"NO_BUDGET","OK")))</f>
        <v>OK</v>
      </c>
      <c r="S207" s="5">
        <f>IF(예실[[#This Row],[데이터상태]]&lt;&gt;"OK", "", IF(예실[[#This Row],[계정유형]]="수익", 예실[[#This Row],[예산]]-예실[[#This Row],[분석실적]], 예실[[#This Row],[분석실적]]-예실[[#This Row],[예산]]))</f>
        <v>-5657000</v>
      </c>
      <c r="T207">
        <f>IF(예실[[#This Row],[데이터상태]]&lt;&gt;"OK", "", 예실[[#This Row],[불리금액]]/예실[[#This Row],[예산]])</f>
        <v>-0.707125</v>
      </c>
      <c r="U2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8" spans="1:21">
      <c r="A208" t="s">
        <v>57</v>
      </c>
      <c r="B208" t="s">
        <v>58</v>
      </c>
      <c r="C208" s="6">
        <v>46174</v>
      </c>
      <c r="D208">
        <v>2026</v>
      </c>
      <c r="E208">
        <v>6</v>
      </c>
      <c r="F208">
        <v>2</v>
      </c>
      <c r="G208" s="5">
        <v>8000000</v>
      </c>
      <c r="H208" s="5">
        <v>1889000</v>
      </c>
      <c r="I208" t="s">
        <v>51</v>
      </c>
      <c r="J208" t="s">
        <v>52</v>
      </c>
      <c r="K208">
        <f>COUNTIFS(예실[계정코드], 예실[[#This Row],[계정코드]], 예실[월], 예실[[#This Row],[월]])</f>
        <v>1</v>
      </c>
      <c r="L208">
        <f>AVERAGEIFS(예실[실적], 예실[계정코드], 예실[[#This Row],[계정코드]])</f>
        <v>5233619.0476190476</v>
      </c>
      <c r="M208">
        <f>IF(ISNUMBER(예실[[#This Row],[실적]]), 예실[[#This Row],[실적]]/예실[[#This Row],[계정평균]], "")</f>
        <v>0.36093570869652247</v>
      </c>
      <c r="N208" t="str">
        <f>IF(예실[[#This Row],[평균대비배수]]="", "", IF(예실[[#This Row],[평균대비배수]]&gt;=튀는값배수기준, "원천확인", ""))</f>
        <v/>
      </c>
      <c r="O208" t="str">
        <f>예실[[#This Row],[계정코드]]&amp;"|"&amp;TEXT(예실[[#This Row],[월]], "yyyy-mm")</f>
        <v>6140|2026-06</v>
      </c>
      <c r="P208" s="28" t="str">
        <f>IFERROR(INDEX(보정[보정 값], MATCH(예실[[#This Row],[키]], 보정[키], 0)), "")</f>
        <v/>
      </c>
      <c r="Q208" s="28">
        <f>IF(예실[[#This Row],[보정값]]&lt;&gt;"", 예실[[#This Row],[보정값]], IF(예실[[#This Row],[실적]]="", "", 예실[[#This Row],[실적]]))</f>
        <v>1889000</v>
      </c>
      <c r="R208" t="str">
        <f>IF(예실[[#This Row],[분석실적]]="","MISSING", IF(NOT(ISNUMBER(예실[[#This Row],[분석실적]])),"INVALID", IF(예실[[#This Row],[예산]]=0,"NO_BUDGET","OK")))</f>
        <v>OK</v>
      </c>
      <c r="S208" s="5">
        <f>IF(예실[[#This Row],[데이터상태]]&lt;&gt;"OK", "", IF(예실[[#This Row],[계정유형]]="수익", 예실[[#This Row],[예산]]-예실[[#This Row],[분석실적]], 예실[[#This Row],[분석실적]]-예실[[#This Row],[예산]]))</f>
        <v>-6111000</v>
      </c>
      <c r="T208">
        <f>IF(예실[[#This Row],[데이터상태]]&lt;&gt;"OK", "", 예실[[#This Row],[불리금액]]/예실[[#This Row],[예산]])</f>
        <v>-0.76387499999999997</v>
      </c>
      <c r="U2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09" spans="1:21">
      <c r="A209" t="s">
        <v>57</v>
      </c>
      <c r="B209" t="s">
        <v>58</v>
      </c>
      <c r="C209" s="6">
        <v>46204</v>
      </c>
      <c r="D209">
        <v>2026</v>
      </c>
      <c r="E209">
        <v>7</v>
      </c>
      <c r="F209">
        <v>3</v>
      </c>
      <c r="G209" s="5">
        <v>8000000</v>
      </c>
      <c r="H209" s="5">
        <v>2219000</v>
      </c>
      <c r="I209" t="s">
        <v>51</v>
      </c>
      <c r="J209" t="s">
        <v>52</v>
      </c>
      <c r="K209">
        <f>COUNTIFS(예실[계정코드], 예실[[#This Row],[계정코드]], 예실[월], 예실[[#This Row],[월]])</f>
        <v>1</v>
      </c>
      <c r="L209">
        <f>AVERAGEIFS(예실[실적], 예실[계정코드], 예실[[#This Row],[계정코드]])</f>
        <v>5233619.0476190476</v>
      </c>
      <c r="M209">
        <f>IF(ISNUMBER(예실[[#This Row],[실적]]), 예실[[#This Row],[실적]]/예실[[#This Row],[계정평균]], "")</f>
        <v>0.42398959110512618</v>
      </c>
      <c r="N209" t="str">
        <f>IF(예실[[#This Row],[평균대비배수]]="", "", IF(예실[[#This Row],[평균대비배수]]&gt;=튀는값배수기준, "원천확인", ""))</f>
        <v/>
      </c>
      <c r="O209" t="str">
        <f>예실[[#This Row],[계정코드]]&amp;"|"&amp;TEXT(예실[[#This Row],[월]], "yyyy-mm")</f>
        <v>6140|2026-07</v>
      </c>
      <c r="P209" s="28" t="str">
        <f>IFERROR(INDEX(보정[보정 값], MATCH(예실[[#This Row],[키]], 보정[키], 0)), "")</f>
        <v/>
      </c>
      <c r="Q209" s="28">
        <f>IF(예실[[#This Row],[보정값]]&lt;&gt;"", 예실[[#This Row],[보정값]], IF(예실[[#This Row],[실적]]="", "", 예실[[#This Row],[실적]]))</f>
        <v>2219000</v>
      </c>
      <c r="R209" t="str">
        <f>IF(예실[[#This Row],[분석실적]]="","MISSING", IF(NOT(ISNUMBER(예실[[#This Row],[분석실적]])),"INVALID", IF(예실[[#This Row],[예산]]=0,"NO_BUDGET","OK")))</f>
        <v>OK</v>
      </c>
      <c r="S209" s="5">
        <f>IF(예실[[#This Row],[데이터상태]]&lt;&gt;"OK", "", IF(예실[[#This Row],[계정유형]]="수익", 예실[[#This Row],[예산]]-예실[[#This Row],[분석실적]], 예실[[#This Row],[분석실적]]-예실[[#This Row],[예산]]))</f>
        <v>-5781000</v>
      </c>
      <c r="T209">
        <f>IF(예실[[#This Row],[데이터상태]]&lt;&gt;"OK", "", 예실[[#This Row],[불리금액]]/예실[[#This Row],[예산]])</f>
        <v>-0.72262499999999996</v>
      </c>
      <c r="U2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0" spans="1:21">
      <c r="A210" t="s">
        <v>57</v>
      </c>
      <c r="B210" t="s">
        <v>58</v>
      </c>
      <c r="C210" s="6">
        <v>46235</v>
      </c>
      <c r="D210">
        <v>2026</v>
      </c>
      <c r="E210">
        <v>8</v>
      </c>
      <c r="F210">
        <v>3</v>
      </c>
      <c r="G210" s="5">
        <v>8000000</v>
      </c>
      <c r="H210" s="5">
        <v>1933000</v>
      </c>
      <c r="I210" t="s">
        <v>51</v>
      </c>
      <c r="J210" t="s">
        <v>52</v>
      </c>
      <c r="K210">
        <f>COUNTIFS(예실[계정코드], 예실[[#This Row],[계정코드]], 예실[월], 예실[[#This Row],[월]])</f>
        <v>1</v>
      </c>
      <c r="L210">
        <f>AVERAGEIFS(예실[실적], 예실[계정코드], 예실[[#This Row],[계정코드]])</f>
        <v>5233619.0476190476</v>
      </c>
      <c r="M210">
        <f>IF(ISNUMBER(예실[[#This Row],[실적]]), 예실[[#This Row],[실적]]/예실[[#This Row],[계정평균]], "")</f>
        <v>0.36934289301766965</v>
      </c>
      <c r="N210" t="str">
        <f>IF(예실[[#This Row],[평균대비배수]]="", "", IF(예실[[#This Row],[평균대비배수]]&gt;=튀는값배수기준, "원천확인", ""))</f>
        <v/>
      </c>
      <c r="O210" t="str">
        <f>예실[[#This Row],[계정코드]]&amp;"|"&amp;TEXT(예실[[#This Row],[월]], "yyyy-mm")</f>
        <v>6140|2026-08</v>
      </c>
      <c r="P210" s="28" t="str">
        <f>IFERROR(INDEX(보정[보정 값], MATCH(예실[[#This Row],[키]], 보정[키], 0)), "")</f>
        <v/>
      </c>
      <c r="Q210" s="28">
        <f>IF(예실[[#This Row],[보정값]]&lt;&gt;"", 예실[[#This Row],[보정값]], IF(예실[[#This Row],[실적]]="", "", 예실[[#This Row],[실적]]))</f>
        <v>1933000</v>
      </c>
      <c r="R210" t="str">
        <f>IF(예실[[#This Row],[분석실적]]="","MISSING", IF(NOT(ISNUMBER(예실[[#This Row],[분석실적]])),"INVALID", IF(예실[[#This Row],[예산]]=0,"NO_BUDGET","OK")))</f>
        <v>OK</v>
      </c>
      <c r="S210" s="5">
        <f>IF(예실[[#This Row],[데이터상태]]&lt;&gt;"OK", "", IF(예실[[#This Row],[계정유형]]="수익", 예실[[#This Row],[예산]]-예실[[#This Row],[분석실적]], 예실[[#This Row],[분석실적]]-예실[[#This Row],[예산]]))</f>
        <v>-6067000</v>
      </c>
      <c r="T210">
        <f>IF(예실[[#This Row],[데이터상태]]&lt;&gt;"OK", "", 예실[[#This Row],[불리금액]]/예실[[#This Row],[예산]])</f>
        <v>-0.75837500000000002</v>
      </c>
      <c r="U2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1" spans="1:21">
      <c r="A211" t="s">
        <v>55</v>
      </c>
      <c r="B211" t="s">
        <v>56</v>
      </c>
      <c r="C211" s="6">
        <v>46266</v>
      </c>
      <c r="D211">
        <v>2026</v>
      </c>
      <c r="E211">
        <v>9</v>
      </c>
      <c r="F211">
        <v>3</v>
      </c>
      <c r="G211" s="5">
        <v>15000000</v>
      </c>
      <c r="H211" s="5">
        <v>18900000</v>
      </c>
      <c r="I211" t="s">
        <v>51</v>
      </c>
      <c r="J211" t="s">
        <v>35</v>
      </c>
      <c r="K211">
        <f>COUNTIFS(예실[계정코드], 예실[[#This Row],[계정코드]], 예실[월], 예실[[#This Row],[월]])</f>
        <v>1</v>
      </c>
      <c r="L211">
        <f>AVERAGEIFS(예실[실적], 예실[계정코드], 예실[[#This Row],[계정코드]])</f>
        <v>15278380.952380951</v>
      </c>
      <c r="M211">
        <f>IF(ISNUMBER(예실[[#This Row],[실적]]), 예실[[#This Row],[실적]]/예실[[#This Row],[계정평균]], "")</f>
        <v>1.2370420700273652</v>
      </c>
      <c r="N211" t="str">
        <f>IF(예실[[#This Row],[평균대비배수]]="", "", IF(예실[[#This Row],[평균대비배수]]&gt;=튀는값배수기준, "원천확인", ""))</f>
        <v/>
      </c>
      <c r="O211" t="str">
        <f>예실[[#This Row],[계정코드]]&amp;"|"&amp;TEXT(예실[[#This Row],[월]], "yyyy-mm")</f>
        <v>6130|2026-09</v>
      </c>
      <c r="P211" s="28" t="str">
        <f>IFERROR(INDEX(보정[보정 값], MATCH(예실[[#This Row],[키]], 보정[키], 0)), "")</f>
        <v/>
      </c>
      <c r="Q211" s="28">
        <f>IF(예실[[#This Row],[보정값]]&lt;&gt;"", 예실[[#This Row],[보정값]], IF(예실[[#This Row],[실적]]="", "", 예실[[#This Row],[실적]]))</f>
        <v>18900000</v>
      </c>
      <c r="R211" t="str">
        <f>IF(예실[[#This Row],[분석실적]]="","MISSING", IF(NOT(ISNUMBER(예실[[#This Row],[분석실적]])),"INVALID", IF(예실[[#This Row],[예산]]=0,"NO_BUDGET","OK")))</f>
        <v>OK</v>
      </c>
      <c r="S211" s="5">
        <f>IF(예실[[#This Row],[데이터상태]]&lt;&gt;"OK", "", IF(예실[[#This Row],[계정유형]]="수익", 예실[[#This Row],[예산]]-예실[[#This Row],[분석실적]], 예실[[#This Row],[분석실적]]-예실[[#This Row],[예산]]))</f>
        <v>3900000</v>
      </c>
      <c r="T211" s="31">
        <f>IF(예실[[#This Row],[데이터상태]]&lt;&gt;"OK", "", 예실[[#This Row],[불리금액]]/예실[[#This Row],[예산]])</f>
        <v>0.26</v>
      </c>
      <c r="U2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2" spans="1:21">
      <c r="A212" t="s">
        <v>59</v>
      </c>
      <c r="B212" t="s">
        <v>60</v>
      </c>
      <c r="C212" s="6">
        <v>45658</v>
      </c>
      <c r="D212">
        <v>2025</v>
      </c>
      <c r="E212">
        <v>1</v>
      </c>
      <c r="F212">
        <v>1</v>
      </c>
      <c r="G212" s="5">
        <v>12000000</v>
      </c>
      <c r="H212" s="5">
        <v>12959000</v>
      </c>
      <c r="I212" t="s">
        <v>51</v>
      </c>
      <c r="J212" t="s">
        <v>35</v>
      </c>
      <c r="K212">
        <f>COUNTIFS(예실[계정코드], 예실[[#This Row],[계정코드]], 예실[월], 예실[[#This Row],[월]])</f>
        <v>1</v>
      </c>
      <c r="L212">
        <f>AVERAGEIFS(예실[실적], 예실[계정코드], 예실[[#This Row],[계정코드]])</f>
        <v>14885857.142857144</v>
      </c>
      <c r="M212">
        <f>IF(ISNUMBER(예실[[#This Row],[실적]]), 예실[[#This Row],[실적]]/예실[[#This Row],[계정평균]], "")</f>
        <v>0.87055786412798342</v>
      </c>
      <c r="N212" t="str">
        <f>IF(예실[[#This Row],[평균대비배수]]="", "", IF(예실[[#This Row],[평균대비배수]]&gt;=튀는값배수기준, "원천확인", ""))</f>
        <v/>
      </c>
      <c r="O212" t="str">
        <f>예실[[#This Row],[계정코드]]&amp;"|"&amp;TEXT(예실[[#This Row],[월]], "yyyy-mm")</f>
        <v>6150|2025-01</v>
      </c>
      <c r="P212" s="28" t="str">
        <f>IFERROR(INDEX(보정[보정 값], MATCH(예실[[#This Row],[키]], 보정[키], 0)), "")</f>
        <v/>
      </c>
      <c r="Q212" s="28">
        <f>IF(예실[[#This Row],[보정값]]&lt;&gt;"", 예실[[#This Row],[보정값]], IF(예실[[#This Row],[실적]]="", "", 예실[[#This Row],[실적]]))</f>
        <v>12959000</v>
      </c>
      <c r="R212" t="str">
        <f>IF(예실[[#This Row],[분석실적]]="","MISSING", IF(NOT(ISNUMBER(예실[[#This Row],[분석실적]])),"INVALID", IF(예실[[#This Row],[예산]]=0,"NO_BUDGET","OK")))</f>
        <v>OK</v>
      </c>
      <c r="S212" s="5">
        <f>IF(예실[[#This Row],[데이터상태]]&lt;&gt;"OK", "", IF(예실[[#This Row],[계정유형]]="수익", 예실[[#This Row],[예산]]-예실[[#This Row],[분석실적]], 예실[[#This Row],[분석실적]]-예실[[#This Row],[예산]]))</f>
        <v>959000</v>
      </c>
      <c r="T212">
        <f>IF(예실[[#This Row],[데이터상태]]&lt;&gt;"OK", "", 예실[[#This Row],[불리금액]]/예실[[#This Row],[예산]])</f>
        <v>7.9916666666666664E-2</v>
      </c>
      <c r="U2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3" spans="1:21">
      <c r="A213" t="s">
        <v>59</v>
      </c>
      <c r="B213" t="s">
        <v>60</v>
      </c>
      <c r="C213" s="6">
        <v>45689</v>
      </c>
      <c r="D213">
        <v>2025</v>
      </c>
      <c r="E213">
        <v>2</v>
      </c>
      <c r="F213">
        <v>1</v>
      </c>
      <c r="G213" s="5">
        <v>12000000</v>
      </c>
      <c r="H213" s="5">
        <v>11570000</v>
      </c>
      <c r="I213" t="s">
        <v>51</v>
      </c>
      <c r="J213" t="s">
        <v>35</v>
      </c>
      <c r="K213">
        <f>COUNTIFS(예실[계정코드], 예실[[#This Row],[계정코드]], 예실[월], 예실[[#This Row],[월]])</f>
        <v>1</v>
      </c>
      <c r="L213">
        <f>AVERAGEIFS(예실[실적], 예실[계정코드], 예실[[#This Row],[계정코드]])</f>
        <v>14885857.142857144</v>
      </c>
      <c r="M213">
        <f>IF(ISNUMBER(예실[[#This Row],[실적]]), 예실[[#This Row],[실적]]/예실[[#This Row],[계정평균]], "")</f>
        <v>0.77724781911881835</v>
      </c>
      <c r="N213" t="str">
        <f>IF(예실[[#This Row],[평균대비배수]]="", "", IF(예실[[#This Row],[평균대비배수]]&gt;=튀는값배수기준, "원천확인", ""))</f>
        <v/>
      </c>
      <c r="O213" t="str">
        <f>예실[[#This Row],[계정코드]]&amp;"|"&amp;TEXT(예실[[#This Row],[월]], "yyyy-mm")</f>
        <v>6150|2025-02</v>
      </c>
      <c r="P213" s="28" t="str">
        <f>IFERROR(INDEX(보정[보정 값], MATCH(예실[[#This Row],[키]], 보정[키], 0)), "")</f>
        <v/>
      </c>
      <c r="Q213" s="28">
        <f>IF(예실[[#This Row],[보정값]]&lt;&gt;"", 예실[[#This Row],[보정값]], IF(예실[[#This Row],[실적]]="", "", 예실[[#This Row],[실적]]))</f>
        <v>11570000</v>
      </c>
      <c r="R213" t="str">
        <f>IF(예실[[#This Row],[분석실적]]="","MISSING", IF(NOT(ISNUMBER(예실[[#This Row],[분석실적]])),"INVALID", IF(예실[[#This Row],[예산]]=0,"NO_BUDGET","OK")))</f>
        <v>OK</v>
      </c>
      <c r="S213" s="5">
        <f>IF(예실[[#This Row],[데이터상태]]&lt;&gt;"OK", "", IF(예실[[#This Row],[계정유형]]="수익", 예실[[#This Row],[예산]]-예실[[#This Row],[분석실적]], 예실[[#This Row],[분석실적]]-예실[[#This Row],[예산]]))</f>
        <v>-430000</v>
      </c>
      <c r="T213">
        <f>IF(예실[[#This Row],[데이터상태]]&lt;&gt;"OK", "", 예실[[#This Row],[불리금액]]/예실[[#This Row],[예산]])</f>
        <v>-3.5833333333333335E-2</v>
      </c>
      <c r="U2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4" spans="1:21">
      <c r="A214" t="s">
        <v>59</v>
      </c>
      <c r="B214" t="s">
        <v>60</v>
      </c>
      <c r="C214" s="6">
        <v>45717</v>
      </c>
      <c r="D214">
        <v>2025</v>
      </c>
      <c r="E214">
        <v>3</v>
      </c>
      <c r="F214">
        <v>1</v>
      </c>
      <c r="G214" s="5">
        <v>12000000</v>
      </c>
      <c r="H214" s="5">
        <v>12823000</v>
      </c>
      <c r="I214" t="s">
        <v>51</v>
      </c>
      <c r="J214" t="s">
        <v>35</v>
      </c>
      <c r="K214">
        <f>COUNTIFS(예실[계정코드], 예실[[#This Row],[계정코드]], 예실[월], 예실[[#This Row],[월]])</f>
        <v>1</v>
      </c>
      <c r="L214">
        <f>AVERAGEIFS(예실[실적], 예실[계정코드], 예실[[#This Row],[계정코드]])</f>
        <v>14885857.142857144</v>
      </c>
      <c r="M214">
        <f>IF(ISNUMBER(예실[[#This Row],[실적]]), 예실[[#This Row],[실적]]/예실[[#This Row],[계정평균]], "")</f>
        <v>0.86142167541578296</v>
      </c>
      <c r="N214" t="str">
        <f>IF(예실[[#This Row],[평균대비배수]]="", "", IF(예실[[#This Row],[평균대비배수]]&gt;=튀는값배수기준, "원천확인", ""))</f>
        <v/>
      </c>
      <c r="O214" t="str">
        <f>예실[[#This Row],[계정코드]]&amp;"|"&amp;TEXT(예실[[#This Row],[월]], "yyyy-mm")</f>
        <v>6150|2025-03</v>
      </c>
      <c r="P214" s="28" t="str">
        <f>IFERROR(INDEX(보정[보정 값], MATCH(예실[[#This Row],[키]], 보정[키], 0)), "")</f>
        <v/>
      </c>
      <c r="Q214" s="28">
        <f>IF(예실[[#This Row],[보정값]]&lt;&gt;"", 예실[[#This Row],[보정값]], IF(예실[[#This Row],[실적]]="", "", 예실[[#This Row],[실적]]))</f>
        <v>12823000</v>
      </c>
      <c r="R214" t="str">
        <f>IF(예실[[#This Row],[분석실적]]="","MISSING", IF(NOT(ISNUMBER(예실[[#This Row],[분석실적]])),"INVALID", IF(예실[[#This Row],[예산]]=0,"NO_BUDGET","OK")))</f>
        <v>OK</v>
      </c>
      <c r="S214" s="5">
        <f>IF(예실[[#This Row],[데이터상태]]&lt;&gt;"OK", "", IF(예실[[#This Row],[계정유형]]="수익", 예실[[#This Row],[예산]]-예실[[#This Row],[분석실적]], 예실[[#This Row],[분석실적]]-예실[[#This Row],[예산]]))</f>
        <v>823000</v>
      </c>
      <c r="T214">
        <f>IF(예실[[#This Row],[데이터상태]]&lt;&gt;"OK", "", 예실[[#This Row],[불리금액]]/예실[[#This Row],[예산]])</f>
        <v>6.8583333333333329E-2</v>
      </c>
      <c r="U2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5" spans="1:21">
      <c r="A215" t="s">
        <v>59</v>
      </c>
      <c r="B215" t="s">
        <v>60</v>
      </c>
      <c r="C215" s="6">
        <v>45748</v>
      </c>
      <c r="D215">
        <v>2025</v>
      </c>
      <c r="E215">
        <v>4</v>
      </c>
      <c r="F215">
        <v>2</v>
      </c>
      <c r="G215" s="5">
        <v>12000000</v>
      </c>
      <c r="H215" s="5">
        <v>12921000</v>
      </c>
      <c r="I215" t="s">
        <v>51</v>
      </c>
      <c r="J215" t="s">
        <v>35</v>
      </c>
      <c r="K215">
        <f>COUNTIFS(예실[계정코드], 예실[[#This Row],[계정코드]], 예실[월], 예실[[#This Row],[월]])</f>
        <v>1</v>
      </c>
      <c r="L215">
        <f>AVERAGEIFS(예실[실적], 예실[계정코드], 예실[[#This Row],[계정코드]])</f>
        <v>14885857.142857144</v>
      </c>
      <c r="M215">
        <f>IF(ISNUMBER(예실[[#This Row],[실적]]), 예실[[#This Row],[실적]]/예실[[#This Row],[계정평균]], "")</f>
        <v>0.86800510551722143</v>
      </c>
      <c r="N215" t="str">
        <f>IF(예실[[#This Row],[평균대비배수]]="", "", IF(예실[[#This Row],[평균대비배수]]&gt;=튀는값배수기준, "원천확인", ""))</f>
        <v/>
      </c>
      <c r="O215" t="str">
        <f>예실[[#This Row],[계정코드]]&amp;"|"&amp;TEXT(예실[[#This Row],[월]], "yyyy-mm")</f>
        <v>6150|2025-04</v>
      </c>
      <c r="P215" s="28" t="str">
        <f>IFERROR(INDEX(보정[보정 값], MATCH(예실[[#This Row],[키]], 보정[키], 0)), "")</f>
        <v/>
      </c>
      <c r="Q215" s="28">
        <f>IF(예실[[#This Row],[보정값]]&lt;&gt;"", 예실[[#This Row],[보정값]], IF(예실[[#This Row],[실적]]="", "", 예실[[#This Row],[실적]]))</f>
        <v>12921000</v>
      </c>
      <c r="R215" t="str">
        <f>IF(예실[[#This Row],[분석실적]]="","MISSING", IF(NOT(ISNUMBER(예실[[#This Row],[분석실적]])),"INVALID", IF(예실[[#This Row],[예산]]=0,"NO_BUDGET","OK")))</f>
        <v>OK</v>
      </c>
      <c r="S215" s="5">
        <f>IF(예실[[#This Row],[데이터상태]]&lt;&gt;"OK", "", IF(예실[[#This Row],[계정유형]]="수익", 예실[[#This Row],[예산]]-예실[[#This Row],[분석실적]], 예실[[#This Row],[분석실적]]-예실[[#This Row],[예산]]))</f>
        <v>921000</v>
      </c>
      <c r="T215">
        <f>IF(예실[[#This Row],[데이터상태]]&lt;&gt;"OK", "", 예실[[#This Row],[불리금액]]/예실[[#This Row],[예산]])</f>
        <v>7.6749999999999999E-2</v>
      </c>
      <c r="U2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6" spans="1:21">
      <c r="A216" t="s">
        <v>59</v>
      </c>
      <c r="B216" t="s">
        <v>60</v>
      </c>
      <c r="C216" s="6">
        <v>45778</v>
      </c>
      <c r="D216">
        <v>2025</v>
      </c>
      <c r="E216">
        <v>5</v>
      </c>
      <c r="F216">
        <v>2</v>
      </c>
      <c r="G216" s="5">
        <v>12000000</v>
      </c>
      <c r="H216" s="5">
        <v>11637000</v>
      </c>
      <c r="I216" t="s">
        <v>51</v>
      </c>
      <c r="J216" t="s">
        <v>35</v>
      </c>
      <c r="K216">
        <f>COUNTIFS(예실[계정코드], 예실[[#This Row],[계정코드]], 예실[월], 예실[[#This Row],[월]])</f>
        <v>1</v>
      </c>
      <c r="L216">
        <f>AVERAGEIFS(예실[실적], 예실[계정코드], 예실[[#This Row],[계정코드]])</f>
        <v>14885857.142857144</v>
      </c>
      <c r="M216">
        <f>IF(ISNUMBER(예실[[#This Row],[실적]]), 예실[[#This Row],[실적]]/예실[[#This Row],[계정평균]], "")</f>
        <v>0.78174873561674063</v>
      </c>
      <c r="N216" t="str">
        <f>IF(예실[[#This Row],[평균대비배수]]="", "", IF(예실[[#This Row],[평균대비배수]]&gt;=튀는값배수기준, "원천확인", ""))</f>
        <v/>
      </c>
      <c r="O216" t="str">
        <f>예실[[#This Row],[계정코드]]&amp;"|"&amp;TEXT(예실[[#This Row],[월]], "yyyy-mm")</f>
        <v>6150|2025-05</v>
      </c>
      <c r="P216" s="28" t="str">
        <f>IFERROR(INDEX(보정[보정 값], MATCH(예실[[#This Row],[키]], 보정[키], 0)), "")</f>
        <v/>
      </c>
      <c r="Q216" s="28">
        <f>IF(예실[[#This Row],[보정값]]&lt;&gt;"", 예실[[#This Row],[보정값]], IF(예실[[#This Row],[실적]]="", "", 예실[[#This Row],[실적]]))</f>
        <v>11637000</v>
      </c>
      <c r="R216" t="str">
        <f>IF(예실[[#This Row],[분석실적]]="","MISSING", IF(NOT(ISNUMBER(예실[[#This Row],[분석실적]])),"INVALID", IF(예실[[#This Row],[예산]]=0,"NO_BUDGET","OK")))</f>
        <v>OK</v>
      </c>
      <c r="S216" s="5">
        <f>IF(예실[[#This Row],[데이터상태]]&lt;&gt;"OK", "", IF(예실[[#This Row],[계정유형]]="수익", 예실[[#This Row],[예산]]-예실[[#This Row],[분석실적]], 예실[[#This Row],[분석실적]]-예실[[#This Row],[예산]]))</f>
        <v>-363000</v>
      </c>
      <c r="T216">
        <f>IF(예실[[#This Row],[데이터상태]]&lt;&gt;"OK", "", 예실[[#This Row],[불리금액]]/예실[[#This Row],[예산]])</f>
        <v>-3.0249999999999999E-2</v>
      </c>
      <c r="U2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7" spans="1:21">
      <c r="A217" t="s">
        <v>59</v>
      </c>
      <c r="B217" t="s">
        <v>60</v>
      </c>
      <c r="C217" s="6">
        <v>45809</v>
      </c>
      <c r="D217">
        <v>2025</v>
      </c>
      <c r="E217">
        <v>6</v>
      </c>
      <c r="F217">
        <v>2</v>
      </c>
      <c r="G217" s="5">
        <v>12000000</v>
      </c>
      <c r="H217" s="5">
        <v>12837000</v>
      </c>
      <c r="I217" t="s">
        <v>51</v>
      </c>
      <c r="J217" t="s">
        <v>35</v>
      </c>
      <c r="K217">
        <f>COUNTIFS(예실[계정코드], 예실[[#This Row],[계정코드]], 예실[월], 예실[[#This Row],[월]])</f>
        <v>1</v>
      </c>
      <c r="L217">
        <f>AVERAGEIFS(예실[실적], 예실[계정코드], 예실[[#This Row],[계정코드]])</f>
        <v>14885857.142857144</v>
      </c>
      <c r="M217">
        <f>IF(ISNUMBER(예실[[#This Row],[실적]]), 예실[[#This Row],[실적]]/예실[[#This Row],[계정평균]], "")</f>
        <v>0.86236216543027411</v>
      </c>
      <c r="N217" t="str">
        <f>IF(예실[[#This Row],[평균대비배수]]="", "", IF(예실[[#This Row],[평균대비배수]]&gt;=튀는값배수기준, "원천확인", ""))</f>
        <v/>
      </c>
      <c r="O217" t="str">
        <f>예실[[#This Row],[계정코드]]&amp;"|"&amp;TEXT(예실[[#This Row],[월]], "yyyy-mm")</f>
        <v>6150|2025-06</v>
      </c>
      <c r="P217" s="28" t="str">
        <f>IFERROR(INDEX(보정[보정 값], MATCH(예실[[#This Row],[키]], 보정[키], 0)), "")</f>
        <v/>
      </c>
      <c r="Q217" s="28">
        <f>IF(예실[[#This Row],[보정값]]&lt;&gt;"", 예실[[#This Row],[보정값]], IF(예실[[#This Row],[실적]]="", "", 예실[[#This Row],[실적]]))</f>
        <v>12837000</v>
      </c>
      <c r="R217" t="str">
        <f>IF(예실[[#This Row],[분석실적]]="","MISSING", IF(NOT(ISNUMBER(예실[[#This Row],[분석실적]])),"INVALID", IF(예실[[#This Row],[예산]]=0,"NO_BUDGET","OK")))</f>
        <v>OK</v>
      </c>
      <c r="S217" s="5">
        <f>IF(예실[[#This Row],[데이터상태]]&lt;&gt;"OK", "", IF(예실[[#This Row],[계정유형]]="수익", 예실[[#This Row],[예산]]-예실[[#This Row],[분석실적]], 예실[[#This Row],[분석실적]]-예실[[#This Row],[예산]]))</f>
        <v>837000</v>
      </c>
      <c r="T217">
        <f>IF(예실[[#This Row],[데이터상태]]&lt;&gt;"OK", "", 예실[[#This Row],[불리금액]]/예실[[#This Row],[예산]])</f>
        <v>6.9750000000000006E-2</v>
      </c>
      <c r="U2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8" spans="1:21">
      <c r="A218" t="s">
        <v>59</v>
      </c>
      <c r="B218" t="s">
        <v>60</v>
      </c>
      <c r="C218" s="6">
        <v>45839</v>
      </c>
      <c r="D218">
        <v>2025</v>
      </c>
      <c r="E218">
        <v>7</v>
      </c>
      <c r="F218">
        <v>3</v>
      </c>
      <c r="G218" s="5">
        <v>12000000</v>
      </c>
      <c r="H218" s="5">
        <v>11574000</v>
      </c>
      <c r="I218" t="s">
        <v>51</v>
      </c>
      <c r="J218" t="s">
        <v>35</v>
      </c>
      <c r="K218">
        <f>COUNTIFS(예실[계정코드], 예실[[#This Row],[계정코드]], 예실[월], 예실[[#This Row],[월]])</f>
        <v>1</v>
      </c>
      <c r="L218">
        <f>AVERAGEIFS(예실[실적], 예실[계정코드], 예실[[#This Row],[계정코드]])</f>
        <v>14885857.142857144</v>
      </c>
      <c r="M218">
        <f>IF(ISNUMBER(예실[[#This Row],[실적]]), 예실[[#This Row],[실적]]/예실[[#This Row],[계정평균]], "")</f>
        <v>0.77751653055153014</v>
      </c>
      <c r="N218" t="str">
        <f>IF(예실[[#This Row],[평균대비배수]]="", "", IF(예실[[#This Row],[평균대비배수]]&gt;=튀는값배수기준, "원천확인", ""))</f>
        <v/>
      </c>
      <c r="O218" t="str">
        <f>예실[[#This Row],[계정코드]]&amp;"|"&amp;TEXT(예실[[#This Row],[월]], "yyyy-mm")</f>
        <v>6150|2025-07</v>
      </c>
      <c r="P218" s="28" t="str">
        <f>IFERROR(INDEX(보정[보정 값], MATCH(예실[[#This Row],[키]], 보정[키], 0)), "")</f>
        <v/>
      </c>
      <c r="Q218" s="28">
        <f>IF(예실[[#This Row],[보정값]]&lt;&gt;"", 예실[[#This Row],[보정값]], IF(예실[[#This Row],[실적]]="", "", 예실[[#This Row],[실적]]))</f>
        <v>11574000</v>
      </c>
      <c r="R218" t="str">
        <f>IF(예실[[#This Row],[분석실적]]="","MISSING", IF(NOT(ISNUMBER(예실[[#This Row],[분석실적]])),"INVALID", IF(예실[[#This Row],[예산]]=0,"NO_BUDGET","OK")))</f>
        <v>OK</v>
      </c>
      <c r="S218" s="5">
        <f>IF(예실[[#This Row],[데이터상태]]&lt;&gt;"OK", "", IF(예실[[#This Row],[계정유형]]="수익", 예실[[#This Row],[예산]]-예실[[#This Row],[분석실적]], 예실[[#This Row],[분석실적]]-예실[[#This Row],[예산]]))</f>
        <v>-426000</v>
      </c>
      <c r="T218">
        <f>IF(예실[[#This Row],[데이터상태]]&lt;&gt;"OK", "", 예실[[#This Row],[불리금액]]/예실[[#This Row],[예산]])</f>
        <v>-3.5499999999999997E-2</v>
      </c>
      <c r="U2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19" spans="1:21">
      <c r="A219" t="s">
        <v>59</v>
      </c>
      <c r="B219" t="s">
        <v>60</v>
      </c>
      <c r="C219" s="6">
        <v>45870</v>
      </c>
      <c r="D219">
        <v>2025</v>
      </c>
      <c r="E219">
        <v>8</v>
      </c>
      <c r="F219">
        <v>3</v>
      </c>
      <c r="G219" s="5">
        <v>12000000</v>
      </c>
      <c r="H219" s="5">
        <v>11376000</v>
      </c>
      <c r="I219" t="s">
        <v>51</v>
      </c>
      <c r="J219" t="s">
        <v>35</v>
      </c>
      <c r="K219">
        <f>COUNTIFS(예실[계정코드], 예실[[#This Row],[계정코드]], 예실[월], 예실[[#This Row],[월]])</f>
        <v>1</v>
      </c>
      <c r="L219">
        <f>AVERAGEIFS(예실[실적], 예실[계정코드], 예실[[#This Row],[계정코드]])</f>
        <v>14885857.142857144</v>
      </c>
      <c r="M219">
        <f>IF(ISNUMBER(예실[[#This Row],[실적]]), 예실[[#This Row],[실적]]/예실[[#This Row],[계정평균]], "")</f>
        <v>0.76421531463229719</v>
      </c>
      <c r="N219" t="str">
        <f>IF(예실[[#This Row],[평균대비배수]]="", "", IF(예실[[#This Row],[평균대비배수]]&gt;=튀는값배수기준, "원천확인", ""))</f>
        <v/>
      </c>
      <c r="O219" t="str">
        <f>예실[[#This Row],[계정코드]]&amp;"|"&amp;TEXT(예실[[#This Row],[월]], "yyyy-mm")</f>
        <v>6150|2025-08</v>
      </c>
      <c r="P219" s="28" t="str">
        <f>IFERROR(INDEX(보정[보정 값], MATCH(예실[[#This Row],[키]], 보정[키], 0)), "")</f>
        <v/>
      </c>
      <c r="Q219" s="28">
        <f>IF(예실[[#This Row],[보정값]]&lt;&gt;"", 예실[[#This Row],[보정값]], IF(예실[[#This Row],[실적]]="", "", 예실[[#This Row],[실적]]))</f>
        <v>11376000</v>
      </c>
      <c r="R219" t="str">
        <f>IF(예실[[#This Row],[분석실적]]="","MISSING", IF(NOT(ISNUMBER(예실[[#This Row],[분석실적]])),"INVALID", IF(예실[[#This Row],[예산]]=0,"NO_BUDGET","OK")))</f>
        <v>OK</v>
      </c>
      <c r="S219" s="5">
        <f>IF(예실[[#This Row],[데이터상태]]&lt;&gt;"OK", "", IF(예실[[#This Row],[계정유형]]="수익", 예실[[#This Row],[예산]]-예실[[#This Row],[분석실적]], 예실[[#This Row],[분석실적]]-예실[[#This Row],[예산]]))</f>
        <v>-624000</v>
      </c>
      <c r="T219">
        <f>IF(예실[[#This Row],[데이터상태]]&lt;&gt;"OK", "", 예실[[#This Row],[불리금액]]/예실[[#This Row],[예산]])</f>
        <v>-5.1999999999999998E-2</v>
      </c>
      <c r="U2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0" spans="1:21">
      <c r="A220" t="s">
        <v>59</v>
      </c>
      <c r="B220" t="s">
        <v>60</v>
      </c>
      <c r="C220" s="6">
        <v>45901</v>
      </c>
      <c r="D220">
        <v>2025</v>
      </c>
      <c r="E220">
        <v>9</v>
      </c>
      <c r="F220">
        <v>3</v>
      </c>
      <c r="G220" s="5">
        <v>12000000</v>
      </c>
      <c r="H220" s="5">
        <v>12213000</v>
      </c>
      <c r="I220" t="s">
        <v>51</v>
      </c>
      <c r="J220" t="s">
        <v>35</v>
      </c>
      <c r="K220">
        <f>COUNTIFS(예실[계정코드], 예실[[#This Row],[계정코드]], 예실[월], 예실[[#This Row],[월]])</f>
        <v>1</v>
      </c>
      <c r="L220">
        <f>AVERAGEIFS(예실[실적], 예실[계정코드], 예실[[#This Row],[계정코드]])</f>
        <v>14885857.142857144</v>
      </c>
      <c r="M220">
        <f>IF(ISNUMBER(예실[[#This Row],[실적]]), 예실[[#This Row],[실적]]/예실[[#This Row],[계정평균]], "")</f>
        <v>0.82044318192723675</v>
      </c>
      <c r="N220" t="str">
        <f>IF(예실[[#This Row],[평균대비배수]]="", "", IF(예실[[#This Row],[평균대비배수]]&gt;=튀는값배수기준, "원천확인", ""))</f>
        <v/>
      </c>
      <c r="O220" t="str">
        <f>예실[[#This Row],[계정코드]]&amp;"|"&amp;TEXT(예실[[#This Row],[월]], "yyyy-mm")</f>
        <v>6150|2025-09</v>
      </c>
      <c r="P220" s="28" t="str">
        <f>IFERROR(INDEX(보정[보정 값], MATCH(예실[[#This Row],[키]], 보정[키], 0)), "")</f>
        <v/>
      </c>
      <c r="Q220" s="28">
        <f>IF(예실[[#This Row],[보정값]]&lt;&gt;"", 예실[[#This Row],[보정값]], IF(예실[[#This Row],[실적]]="", "", 예실[[#This Row],[실적]]))</f>
        <v>12213000</v>
      </c>
      <c r="R220" t="str">
        <f>IF(예실[[#This Row],[분석실적]]="","MISSING", IF(NOT(ISNUMBER(예실[[#This Row],[분석실적]])),"INVALID", IF(예실[[#This Row],[예산]]=0,"NO_BUDGET","OK")))</f>
        <v>OK</v>
      </c>
      <c r="S220" s="5">
        <f>IF(예실[[#This Row],[데이터상태]]&lt;&gt;"OK", "", IF(예실[[#This Row],[계정유형]]="수익", 예실[[#This Row],[예산]]-예실[[#This Row],[분석실적]], 예실[[#This Row],[분석실적]]-예실[[#This Row],[예산]]))</f>
        <v>213000</v>
      </c>
      <c r="T220">
        <f>IF(예실[[#This Row],[데이터상태]]&lt;&gt;"OK", "", 예실[[#This Row],[불리금액]]/예실[[#This Row],[예산]])</f>
        <v>1.7749999999999998E-2</v>
      </c>
      <c r="U2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1" spans="1:21">
      <c r="A221" t="s">
        <v>59</v>
      </c>
      <c r="B221" t="s">
        <v>60</v>
      </c>
      <c r="C221" s="6">
        <v>45931</v>
      </c>
      <c r="D221">
        <v>2025</v>
      </c>
      <c r="E221">
        <v>10</v>
      </c>
      <c r="F221">
        <v>4</v>
      </c>
      <c r="G221" s="5">
        <v>12000000</v>
      </c>
      <c r="H221" s="5">
        <v>11851000</v>
      </c>
      <c r="I221" t="s">
        <v>51</v>
      </c>
      <c r="J221" t="s">
        <v>35</v>
      </c>
      <c r="K221">
        <f>COUNTIFS(예실[계정코드], 예실[[#This Row],[계정코드]], 예실[월], 예실[[#This Row],[월]])</f>
        <v>1</v>
      </c>
      <c r="L221">
        <f>AVERAGEIFS(예실[실적], 예실[계정코드], 예실[[#This Row],[계정코드]])</f>
        <v>14885857.142857144</v>
      </c>
      <c r="M221">
        <f>IF(ISNUMBER(예실[[#This Row],[실적]]), 예실[[#This Row],[실적]]/예실[[#This Row],[계정평균]], "")</f>
        <v>0.79612479726682084</v>
      </c>
      <c r="N221" t="str">
        <f>IF(예실[[#This Row],[평균대비배수]]="", "", IF(예실[[#This Row],[평균대비배수]]&gt;=튀는값배수기준, "원천확인", ""))</f>
        <v/>
      </c>
      <c r="O221" t="str">
        <f>예실[[#This Row],[계정코드]]&amp;"|"&amp;TEXT(예실[[#This Row],[월]], "yyyy-mm")</f>
        <v>6150|2025-10</v>
      </c>
      <c r="P221" s="28" t="str">
        <f>IFERROR(INDEX(보정[보정 값], MATCH(예실[[#This Row],[키]], 보정[키], 0)), "")</f>
        <v/>
      </c>
      <c r="Q221" s="28">
        <f>IF(예실[[#This Row],[보정값]]&lt;&gt;"", 예실[[#This Row],[보정값]], IF(예실[[#This Row],[실적]]="", "", 예실[[#This Row],[실적]]))</f>
        <v>11851000</v>
      </c>
      <c r="R221" t="str">
        <f>IF(예실[[#This Row],[분석실적]]="","MISSING", IF(NOT(ISNUMBER(예실[[#This Row],[분석실적]])),"INVALID", IF(예실[[#This Row],[예산]]=0,"NO_BUDGET","OK")))</f>
        <v>OK</v>
      </c>
      <c r="S221" s="5">
        <f>IF(예실[[#This Row],[데이터상태]]&lt;&gt;"OK", "", IF(예실[[#This Row],[계정유형]]="수익", 예실[[#This Row],[예산]]-예실[[#This Row],[분석실적]], 예실[[#This Row],[분석실적]]-예실[[#This Row],[예산]]))</f>
        <v>-149000</v>
      </c>
      <c r="T221">
        <f>IF(예실[[#This Row],[데이터상태]]&lt;&gt;"OK", "", 예실[[#This Row],[불리금액]]/예실[[#This Row],[예산]])</f>
        <v>-1.2416666666666666E-2</v>
      </c>
      <c r="U2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2" spans="1:21">
      <c r="A222" t="s">
        <v>59</v>
      </c>
      <c r="B222" t="s">
        <v>60</v>
      </c>
      <c r="C222" s="6">
        <v>45962</v>
      </c>
      <c r="D222">
        <v>2025</v>
      </c>
      <c r="E222">
        <v>11</v>
      </c>
      <c r="F222">
        <v>4</v>
      </c>
      <c r="G222" s="5">
        <v>12000000</v>
      </c>
      <c r="H222" s="5">
        <v>11550000</v>
      </c>
      <c r="I222" t="s">
        <v>51</v>
      </c>
      <c r="J222" t="s">
        <v>35</v>
      </c>
      <c r="K222">
        <f>COUNTIFS(예실[계정코드], 예실[[#This Row],[계정코드]], 예실[월], 예실[[#This Row],[월]])</f>
        <v>1</v>
      </c>
      <c r="L222">
        <f>AVERAGEIFS(예실[실적], 예실[계정코드], 예실[[#This Row],[계정코드]])</f>
        <v>14885857.142857144</v>
      </c>
      <c r="M222">
        <f>IF(ISNUMBER(예실[[#This Row],[실적]]), 예실[[#This Row],[실적]]/예실[[#This Row],[계정평균]], "")</f>
        <v>0.77590426195525952</v>
      </c>
      <c r="N222" t="str">
        <f>IF(예실[[#This Row],[평균대비배수]]="", "", IF(예실[[#This Row],[평균대비배수]]&gt;=튀는값배수기준, "원천확인", ""))</f>
        <v/>
      </c>
      <c r="O222" t="str">
        <f>예실[[#This Row],[계정코드]]&amp;"|"&amp;TEXT(예실[[#This Row],[월]], "yyyy-mm")</f>
        <v>6150|2025-11</v>
      </c>
      <c r="P222" s="28" t="str">
        <f>IFERROR(INDEX(보정[보정 값], MATCH(예실[[#This Row],[키]], 보정[키], 0)), "")</f>
        <v/>
      </c>
      <c r="Q222" s="28">
        <f>IF(예실[[#This Row],[보정값]]&lt;&gt;"", 예실[[#This Row],[보정값]], IF(예실[[#This Row],[실적]]="", "", 예실[[#This Row],[실적]]))</f>
        <v>11550000</v>
      </c>
      <c r="R222" t="str">
        <f>IF(예실[[#This Row],[분석실적]]="","MISSING", IF(NOT(ISNUMBER(예실[[#This Row],[분석실적]])),"INVALID", IF(예실[[#This Row],[예산]]=0,"NO_BUDGET","OK")))</f>
        <v>OK</v>
      </c>
      <c r="S222" s="5">
        <f>IF(예실[[#This Row],[데이터상태]]&lt;&gt;"OK", "", IF(예실[[#This Row],[계정유형]]="수익", 예실[[#This Row],[예산]]-예실[[#This Row],[분석실적]], 예실[[#This Row],[분석실적]]-예실[[#This Row],[예산]]))</f>
        <v>-450000</v>
      </c>
      <c r="T222">
        <f>IF(예실[[#This Row],[데이터상태]]&lt;&gt;"OK", "", 예실[[#This Row],[불리금액]]/예실[[#This Row],[예산]])</f>
        <v>-3.7499999999999999E-2</v>
      </c>
      <c r="U2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3" spans="1:21">
      <c r="A223" t="s">
        <v>59</v>
      </c>
      <c r="B223" t="s">
        <v>60</v>
      </c>
      <c r="C223" s="6">
        <v>45992</v>
      </c>
      <c r="D223">
        <v>2025</v>
      </c>
      <c r="E223">
        <v>12</v>
      </c>
      <c r="F223">
        <v>4</v>
      </c>
      <c r="G223" s="5">
        <v>12000000</v>
      </c>
      <c r="H223" s="5">
        <v>11392000</v>
      </c>
      <c r="I223" t="s">
        <v>51</v>
      </c>
      <c r="J223" t="s">
        <v>35</v>
      </c>
      <c r="K223">
        <f>COUNTIFS(예실[계정코드], 예실[[#This Row],[계정코드]], 예실[월], 예실[[#This Row],[월]])</f>
        <v>1</v>
      </c>
      <c r="L223">
        <f>AVERAGEIFS(예실[실적], 예실[계정코드], 예실[[#This Row],[계정코드]])</f>
        <v>14885857.142857144</v>
      </c>
      <c r="M223">
        <f>IF(ISNUMBER(예실[[#This Row],[실적]]), 예실[[#This Row],[실적]]/예실[[#This Row],[계정평균]], "")</f>
        <v>0.76529016036314423</v>
      </c>
      <c r="N223" t="str">
        <f>IF(예실[[#This Row],[평균대비배수]]="", "", IF(예실[[#This Row],[평균대비배수]]&gt;=튀는값배수기준, "원천확인", ""))</f>
        <v/>
      </c>
      <c r="O223" t="str">
        <f>예실[[#This Row],[계정코드]]&amp;"|"&amp;TEXT(예실[[#This Row],[월]], "yyyy-mm")</f>
        <v>6150|2025-12</v>
      </c>
      <c r="P223" s="28" t="str">
        <f>IFERROR(INDEX(보정[보정 값], MATCH(예실[[#This Row],[키]], 보정[키], 0)), "")</f>
        <v/>
      </c>
      <c r="Q223" s="28">
        <f>IF(예실[[#This Row],[보정값]]&lt;&gt;"", 예실[[#This Row],[보정값]], IF(예실[[#This Row],[실적]]="", "", 예실[[#This Row],[실적]]))</f>
        <v>11392000</v>
      </c>
      <c r="R223" t="str">
        <f>IF(예실[[#This Row],[분석실적]]="","MISSING", IF(NOT(ISNUMBER(예실[[#This Row],[분석실적]])),"INVALID", IF(예실[[#This Row],[예산]]=0,"NO_BUDGET","OK")))</f>
        <v>OK</v>
      </c>
      <c r="S223" s="5">
        <f>IF(예실[[#This Row],[데이터상태]]&lt;&gt;"OK", "", IF(예실[[#This Row],[계정유형]]="수익", 예실[[#This Row],[예산]]-예실[[#This Row],[분석실적]], 예실[[#This Row],[분석실적]]-예실[[#This Row],[예산]]))</f>
        <v>-608000</v>
      </c>
      <c r="T223">
        <f>IF(예실[[#This Row],[데이터상태]]&lt;&gt;"OK", "", 예실[[#This Row],[불리금액]]/예실[[#This Row],[예산]])</f>
        <v>-5.0666666666666665E-2</v>
      </c>
      <c r="U2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4" spans="1:21">
      <c r="A224" t="s">
        <v>59</v>
      </c>
      <c r="B224" t="s">
        <v>60</v>
      </c>
      <c r="C224" s="6">
        <v>46023</v>
      </c>
      <c r="D224">
        <v>2026</v>
      </c>
      <c r="E224">
        <v>1</v>
      </c>
      <c r="F224">
        <v>1</v>
      </c>
      <c r="G224" s="5">
        <v>12000000</v>
      </c>
      <c r="H224" s="5">
        <v>11447000</v>
      </c>
      <c r="I224" t="s">
        <v>51</v>
      </c>
      <c r="J224" t="s">
        <v>35</v>
      </c>
      <c r="K224">
        <f>COUNTIFS(예실[계정코드], 예실[[#This Row],[계정코드]], 예실[월], 예실[[#This Row],[월]])</f>
        <v>1</v>
      </c>
      <c r="L224">
        <f>AVERAGEIFS(예실[실적], 예실[계정코드], 예실[[#This Row],[계정코드]])</f>
        <v>14885857.142857144</v>
      </c>
      <c r="M224">
        <f>IF(ISNUMBER(예실[[#This Row],[실적]]), 예실[[#This Row],[실적]]/예실[[#This Row],[계정평균]], "")</f>
        <v>0.76898494256293126</v>
      </c>
      <c r="N224" t="str">
        <f>IF(예실[[#This Row],[평균대비배수]]="", "", IF(예실[[#This Row],[평균대비배수]]&gt;=튀는값배수기준, "원천확인", ""))</f>
        <v/>
      </c>
      <c r="O224" t="str">
        <f>예실[[#This Row],[계정코드]]&amp;"|"&amp;TEXT(예실[[#This Row],[월]], "yyyy-mm")</f>
        <v>6150|2026-01</v>
      </c>
      <c r="P224" s="28" t="str">
        <f>IFERROR(INDEX(보정[보정 값], MATCH(예실[[#This Row],[키]], 보정[키], 0)), "")</f>
        <v/>
      </c>
      <c r="Q224" s="28">
        <f>IF(예실[[#This Row],[보정값]]&lt;&gt;"", 예실[[#This Row],[보정값]], IF(예실[[#This Row],[실적]]="", "", 예실[[#This Row],[실적]]))</f>
        <v>11447000</v>
      </c>
      <c r="R224" t="str">
        <f>IF(예실[[#This Row],[분석실적]]="","MISSING", IF(NOT(ISNUMBER(예실[[#This Row],[분석실적]])),"INVALID", IF(예실[[#This Row],[예산]]=0,"NO_BUDGET","OK")))</f>
        <v>OK</v>
      </c>
      <c r="S224" s="5">
        <f>IF(예실[[#This Row],[데이터상태]]&lt;&gt;"OK", "", IF(예실[[#This Row],[계정유형]]="수익", 예실[[#This Row],[예산]]-예실[[#This Row],[분석실적]], 예실[[#This Row],[분석실적]]-예실[[#This Row],[예산]]))</f>
        <v>-553000</v>
      </c>
      <c r="T224">
        <f>IF(예실[[#This Row],[데이터상태]]&lt;&gt;"OK", "", 예실[[#This Row],[불리금액]]/예실[[#This Row],[예산]])</f>
        <v>-4.608333333333333E-2</v>
      </c>
      <c r="U2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5" spans="1:21">
      <c r="A225" t="s">
        <v>59</v>
      </c>
      <c r="B225" t="s">
        <v>60</v>
      </c>
      <c r="C225" s="6">
        <v>46054</v>
      </c>
      <c r="D225">
        <v>2026</v>
      </c>
      <c r="E225">
        <v>2</v>
      </c>
      <c r="F225">
        <v>1</v>
      </c>
      <c r="G225" s="5">
        <v>12000000</v>
      </c>
      <c r="H225" s="5">
        <v>12571000</v>
      </c>
      <c r="I225" t="s">
        <v>51</v>
      </c>
      <c r="J225" t="s">
        <v>35</v>
      </c>
      <c r="K225">
        <f>COUNTIFS(예실[계정코드], 예실[[#This Row],[계정코드]], 예실[월], 예실[[#This Row],[월]])</f>
        <v>1</v>
      </c>
      <c r="L225">
        <f>AVERAGEIFS(예실[실적], 예실[계정코드], 예실[[#This Row],[계정코드]])</f>
        <v>14885857.142857144</v>
      </c>
      <c r="M225">
        <f>IF(ISNUMBER(예실[[#This Row],[실적]]), 예실[[#This Row],[실적]]/예실[[#This Row],[계정평균]], "")</f>
        <v>0.84449285515494088</v>
      </c>
      <c r="N225" t="str">
        <f>IF(예실[[#This Row],[평균대비배수]]="", "", IF(예실[[#This Row],[평균대비배수]]&gt;=튀는값배수기준, "원천확인", ""))</f>
        <v/>
      </c>
      <c r="O225" t="str">
        <f>예실[[#This Row],[계정코드]]&amp;"|"&amp;TEXT(예실[[#This Row],[월]], "yyyy-mm")</f>
        <v>6150|2026-02</v>
      </c>
      <c r="P225" s="28" t="str">
        <f>IFERROR(INDEX(보정[보정 값], MATCH(예실[[#This Row],[키]], 보정[키], 0)), "")</f>
        <v/>
      </c>
      <c r="Q225" s="28">
        <f>IF(예실[[#This Row],[보정값]]&lt;&gt;"", 예실[[#This Row],[보정값]], IF(예실[[#This Row],[실적]]="", "", 예실[[#This Row],[실적]]))</f>
        <v>12571000</v>
      </c>
      <c r="R225" t="str">
        <f>IF(예실[[#This Row],[분석실적]]="","MISSING", IF(NOT(ISNUMBER(예실[[#This Row],[분석실적]])),"INVALID", IF(예실[[#This Row],[예산]]=0,"NO_BUDGET","OK")))</f>
        <v>OK</v>
      </c>
      <c r="S225" s="5">
        <f>IF(예실[[#This Row],[데이터상태]]&lt;&gt;"OK", "", IF(예실[[#This Row],[계정유형]]="수익", 예실[[#This Row],[예산]]-예실[[#This Row],[분석실적]], 예실[[#This Row],[분석실적]]-예실[[#This Row],[예산]]))</f>
        <v>571000</v>
      </c>
      <c r="T225">
        <f>IF(예실[[#This Row],[데이터상태]]&lt;&gt;"OK", "", 예실[[#This Row],[불리금액]]/예실[[#This Row],[예산]])</f>
        <v>4.7583333333333332E-2</v>
      </c>
      <c r="U2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6" spans="1:21">
      <c r="A226" t="s">
        <v>59</v>
      </c>
      <c r="B226" t="s">
        <v>60</v>
      </c>
      <c r="C226" s="6">
        <v>46082</v>
      </c>
      <c r="D226">
        <v>2026</v>
      </c>
      <c r="E226">
        <v>3</v>
      </c>
      <c r="F226">
        <v>1</v>
      </c>
      <c r="G226" s="5">
        <v>12000000</v>
      </c>
      <c r="H226" s="5">
        <v>12057000</v>
      </c>
      <c r="I226" t="s">
        <v>51</v>
      </c>
      <c r="J226" t="s">
        <v>35</v>
      </c>
      <c r="K226">
        <f>COUNTIFS(예실[계정코드], 예실[[#This Row],[계정코드]], 예실[월], 예실[[#This Row],[월]])</f>
        <v>1</v>
      </c>
      <c r="L226">
        <f>AVERAGEIFS(예실[실적], 예실[계정코드], 예실[[#This Row],[계정코드]])</f>
        <v>14885857.142857144</v>
      </c>
      <c r="M226">
        <f>IF(ISNUMBER(예실[[#This Row],[실적]]), 예실[[#This Row],[실적]]/예실[[#This Row],[계정평균]], "")</f>
        <v>0.80996343605147736</v>
      </c>
      <c r="N226" t="str">
        <f>IF(예실[[#This Row],[평균대비배수]]="", "", IF(예실[[#This Row],[평균대비배수]]&gt;=튀는값배수기준, "원천확인", ""))</f>
        <v/>
      </c>
      <c r="O226" t="str">
        <f>예실[[#This Row],[계정코드]]&amp;"|"&amp;TEXT(예실[[#This Row],[월]], "yyyy-mm")</f>
        <v>6150|2026-03</v>
      </c>
      <c r="P226" s="28" t="str">
        <f>IFERROR(INDEX(보정[보정 값], MATCH(예실[[#This Row],[키]], 보정[키], 0)), "")</f>
        <v/>
      </c>
      <c r="Q226" s="28">
        <f>IF(예실[[#This Row],[보정값]]&lt;&gt;"", 예실[[#This Row],[보정값]], IF(예실[[#This Row],[실적]]="", "", 예실[[#This Row],[실적]]))</f>
        <v>12057000</v>
      </c>
      <c r="R226" t="str">
        <f>IF(예실[[#This Row],[분석실적]]="","MISSING", IF(NOT(ISNUMBER(예실[[#This Row],[분석실적]])),"INVALID", IF(예실[[#This Row],[예산]]=0,"NO_BUDGET","OK")))</f>
        <v>OK</v>
      </c>
      <c r="S226" s="5">
        <f>IF(예실[[#This Row],[데이터상태]]&lt;&gt;"OK", "", IF(예실[[#This Row],[계정유형]]="수익", 예실[[#This Row],[예산]]-예실[[#This Row],[분석실적]], 예실[[#This Row],[분석실적]]-예실[[#This Row],[예산]]))</f>
        <v>57000</v>
      </c>
      <c r="T226">
        <f>IF(예실[[#This Row],[데이터상태]]&lt;&gt;"OK", "", 예실[[#This Row],[불리금액]]/예실[[#This Row],[예산]])</f>
        <v>4.7499999999999999E-3</v>
      </c>
      <c r="U2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7" spans="1:21">
      <c r="A227" t="s">
        <v>59</v>
      </c>
      <c r="B227" t="s">
        <v>60</v>
      </c>
      <c r="C227" s="6">
        <v>46113</v>
      </c>
      <c r="D227">
        <v>2026</v>
      </c>
      <c r="E227">
        <v>4</v>
      </c>
      <c r="F227">
        <v>2</v>
      </c>
      <c r="G227" s="5">
        <v>12000000</v>
      </c>
      <c r="H227" s="5">
        <v>12036000</v>
      </c>
      <c r="I227" t="s">
        <v>51</v>
      </c>
      <c r="J227" t="s">
        <v>35</v>
      </c>
      <c r="K227">
        <f>COUNTIFS(예실[계정코드], 예실[[#This Row],[계정코드]], 예실[월], 예실[[#This Row],[월]])</f>
        <v>1</v>
      </c>
      <c r="L227">
        <f>AVERAGEIFS(예실[실적], 예실[계정코드], 예실[[#This Row],[계정코드]])</f>
        <v>14885857.142857144</v>
      </c>
      <c r="M227">
        <f>IF(ISNUMBER(예실[[#This Row],[실적]]), 예실[[#This Row],[실적]]/예실[[#This Row],[계정평균]], "")</f>
        <v>0.80855270102974053</v>
      </c>
      <c r="N227" t="str">
        <f>IF(예실[[#This Row],[평균대비배수]]="", "", IF(예실[[#This Row],[평균대비배수]]&gt;=튀는값배수기준, "원천확인", ""))</f>
        <v/>
      </c>
      <c r="O227" t="str">
        <f>예실[[#This Row],[계정코드]]&amp;"|"&amp;TEXT(예실[[#This Row],[월]], "yyyy-mm")</f>
        <v>6150|2026-04</v>
      </c>
      <c r="P227" s="28" t="str">
        <f>IFERROR(INDEX(보정[보정 값], MATCH(예실[[#This Row],[키]], 보정[키], 0)), "")</f>
        <v/>
      </c>
      <c r="Q227" s="28">
        <f>IF(예실[[#This Row],[보정값]]&lt;&gt;"", 예실[[#This Row],[보정값]], IF(예실[[#This Row],[실적]]="", "", 예실[[#This Row],[실적]]))</f>
        <v>12036000</v>
      </c>
      <c r="R227" t="str">
        <f>IF(예실[[#This Row],[분석실적]]="","MISSING", IF(NOT(ISNUMBER(예실[[#This Row],[분석실적]])),"INVALID", IF(예실[[#This Row],[예산]]=0,"NO_BUDGET","OK")))</f>
        <v>OK</v>
      </c>
      <c r="S227" s="5">
        <f>IF(예실[[#This Row],[데이터상태]]&lt;&gt;"OK", "", IF(예실[[#This Row],[계정유형]]="수익", 예실[[#This Row],[예산]]-예실[[#This Row],[분석실적]], 예실[[#This Row],[분석실적]]-예실[[#This Row],[예산]]))</f>
        <v>36000</v>
      </c>
      <c r="T227">
        <f>IF(예실[[#This Row],[데이터상태]]&lt;&gt;"OK", "", 예실[[#This Row],[불리금액]]/예실[[#This Row],[예산]])</f>
        <v>3.0000000000000001E-3</v>
      </c>
      <c r="U2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8" spans="1:21">
      <c r="A228" t="s">
        <v>59</v>
      </c>
      <c r="B228" t="s">
        <v>60</v>
      </c>
      <c r="C228" s="6">
        <v>46143</v>
      </c>
      <c r="D228">
        <v>2026</v>
      </c>
      <c r="E228">
        <v>5</v>
      </c>
      <c r="F228">
        <v>2</v>
      </c>
      <c r="G228" s="5">
        <v>12000000</v>
      </c>
      <c r="H228" s="5">
        <v>12050000</v>
      </c>
      <c r="I228" t="s">
        <v>51</v>
      </c>
      <c r="J228" t="s">
        <v>35</v>
      </c>
      <c r="K228">
        <f>COUNTIFS(예실[계정코드], 예실[[#This Row],[계정코드]], 예실[월], 예실[[#This Row],[월]])</f>
        <v>1</v>
      </c>
      <c r="L228">
        <f>AVERAGEIFS(예실[실적], 예실[계정코드], 예실[[#This Row],[계정코드]])</f>
        <v>14885857.142857144</v>
      </c>
      <c r="M228">
        <f>IF(ISNUMBER(예실[[#This Row],[실적]]), 예실[[#This Row],[실적]]/예실[[#This Row],[계정평균]], "")</f>
        <v>0.80949319104423179</v>
      </c>
      <c r="N228" t="str">
        <f>IF(예실[[#This Row],[평균대비배수]]="", "", IF(예실[[#This Row],[평균대비배수]]&gt;=튀는값배수기준, "원천확인", ""))</f>
        <v/>
      </c>
      <c r="O228" t="str">
        <f>예실[[#This Row],[계정코드]]&amp;"|"&amp;TEXT(예실[[#This Row],[월]], "yyyy-mm")</f>
        <v>6150|2026-05</v>
      </c>
      <c r="P228" s="28" t="str">
        <f>IFERROR(INDEX(보정[보정 값], MATCH(예실[[#This Row],[키]], 보정[키], 0)), "")</f>
        <v/>
      </c>
      <c r="Q228" s="28">
        <f>IF(예실[[#This Row],[보정값]]&lt;&gt;"", 예실[[#This Row],[보정값]], IF(예실[[#This Row],[실적]]="", "", 예실[[#This Row],[실적]]))</f>
        <v>12050000</v>
      </c>
      <c r="R228" t="str">
        <f>IF(예실[[#This Row],[분석실적]]="","MISSING", IF(NOT(ISNUMBER(예실[[#This Row],[분석실적]])),"INVALID", IF(예실[[#This Row],[예산]]=0,"NO_BUDGET","OK")))</f>
        <v>OK</v>
      </c>
      <c r="S228" s="5">
        <f>IF(예실[[#This Row],[데이터상태]]&lt;&gt;"OK", "", IF(예실[[#This Row],[계정유형]]="수익", 예실[[#This Row],[예산]]-예실[[#This Row],[분석실적]], 예실[[#This Row],[분석실적]]-예실[[#This Row],[예산]]))</f>
        <v>50000</v>
      </c>
      <c r="T228">
        <f>IF(예실[[#This Row],[데이터상태]]&lt;&gt;"OK", "", 예실[[#This Row],[불리금액]]/예실[[#This Row],[예산]])</f>
        <v>4.1666666666666666E-3</v>
      </c>
      <c r="U2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29" spans="1:21">
      <c r="A229" t="s">
        <v>59</v>
      </c>
      <c r="B229" t="s">
        <v>60</v>
      </c>
      <c r="C229" s="6">
        <v>46174</v>
      </c>
      <c r="D229">
        <v>2026</v>
      </c>
      <c r="E229">
        <v>6</v>
      </c>
      <c r="F229">
        <v>2</v>
      </c>
      <c r="G229" s="5">
        <v>12000000</v>
      </c>
      <c r="H229" s="5">
        <v>72586000</v>
      </c>
      <c r="I229" t="s">
        <v>51</v>
      </c>
      <c r="J229" t="s">
        <v>35</v>
      </c>
      <c r="K229">
        <f>COUNTIFS(예실[계정코드], 예실[[#This Row],[계정코드]], 예실[월], 예실[[#This Row],[월]])</f>
        <v>1</v>
      </c>
      <c r="L229">
        <f>AVERAGEIFS(예실[실적], 예실[계정코드], 예실[[#This Row],[계정코드]])</f>
        <v>14885857.142857144</v>
      </c>
      <c r="M229">
        <f>IF(ISNUMBER(예실[[#This Row],[실적]]), 예실[[#This Row],[실적]]/예실[[#This Row],[계정평균]], "")</f>
        <v>4.8761720137042825</v>
      </c>
      <c r="N229" t="str">
        <f>IF(예실[[#This Row],[평균대비배수]]="", "", IF(예실[[#This Row],[평균대비배수]]&gt;=튀는값배수기준, "원천확인", ""))</f>
        <v>원천확인</v>
      </c>
      <c r="O229" t="str">
        <f>예실[[#This Row],[계정코드]]&amp;"|"&amp;TEXT(예실[[#This Row],[월]], "yyyy-mm")</f>
        <v>6150|2026-06</v>
      </c>
      <c r="P229" s="28">
        <f>IFERROR(INDEX(보정[보정 값], MATCH(예실[[#This Row],[키]], 보정[키], 0)), "")</f>
        <v>12425000</v>
      </c>
      <c r="Q229" s="28">
        <f>IF(예실[[#This Row],[보정값]]&lt;&gt;"", 예실[[#This Row],[보정값]], IF(예실[[#This Row],[실적]]="", "", 예실[[#This Row],[실적]]))</f>
        <v>12425000</v>
      </c>
      <c r="R229" t="str">
        <f>IF(예실[[#This Row],[분석실적]]="","MISSING", IF(NOT(ISNUMBER(예실[[#This Row],[분석실적]])),"INVALID", IF(예실[[#This Row],[예산]]=0,"NO_BUDGET","OK")))</f>
        <v>OK</v>
      </c>
      <c r="S229" s="5">
        <f>IF(예실[[#This Row],[데이터상태]]&lt;&gt;"OK", "", IF(예실[[#This Row],[계정유형]]="수익", 예실[[#This Row],[예산]]-예실[[#This Row],[분석실적]], 예실[[#This Row],[분석실적]]-예실[[#This Row],[예산]]))</f>
        <v>425000</v>
      </c>
      <c r="T229">
        <f>IF(예실[[#This Row],[데이터상태]]&lt;&gt;"OK", "", 예실[[#This Row],[불리금액]]/예실[[#This Row],[예산]])</f>
        <v>3.5416666666666666E-2</v>
      </c>
      <c r="U2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0" spans="1:21">
      <c r="A230" t="s">
        <v>59</v>
      </c>
      <c r="B230" t="s">
        <v>60</v>
      </c>
      <c r="C230" s="6">
        <v>46204</v>
      </c>
      <c r="D230">
        <v>2026</v>
      </c>
      <c r="E230">
        <v>7</v>
      </c>
      <c r="F230">
        <v>3</v>
      </c>
      <c r="G230" s="5">
        <v>12000000</v>
      </c>
      <c r="H230" s="5">
        <v>12265000</v>
      </c>
      <c r="I230" t="s">
        <v>51</v>
      </c>
      <c r="J230" t="s">
        <v>35</v>
      </c>
      <c r="K230">
        <f>COUNTIFS(예실[계정코드], 예실[[#This Row],[계정코드]], 예실[월], 예실[[#This Row],[월]])</f>
        <v>1</v>
      </c>
      <c r="L230">
        <f>AVERAGEIFS(예실[실적], 예실[계정코드], 예실[[#This Row],[계정코드]])</f>
        <v>14885857.142857144</v>
      </c>
      <c r="M230">
        <f>IF(ISNUMBER(예실[[#This Row],[실적]]), 예실[[#This Row],[실적]]/예실[[#This Row],[계정평균]], "")</f>
        <v>0.82393643055248988</v>
      </c>
      <c r="N230" t="str">
        <f>IF(예실[[#This Row],[평균대비배수]]="", "", IF(예실[[#This Row],[평균대비배수]]&gt;=튀는값배수기준, "원천확인", ""))</f>
        <v/>
      </c>
      <c r="O230" t="str">
        <f>예실[[#This Row],[계정코드]]&amp;"|"&amp;TEXT(예실[[#This Row],[월]], "yyyy-mm")</f>
        <v>6150|2026-07</v>
      </c>
      <c r="P230" s="28" t="str">
        <f>IFERROR(INDEX(보정[보정 값], MATCH(예실[[#This Row],[키]], 보정[키], 0)), "")</f>
        <v/>
      </c>
      <c r="Q230" s="28">
        <f>IF(예실[[#This Row],[보정값]]&lt;&gt;"", 예실[[#This Row],[보정값]], IF(예실[[#This Row],[실적]]="", "", 예실[[#This Row],[실적]]))</f>
        <v>12265000</v>
      </c>
      <c r="R230" t="str">
        <f>IF(예실[[#This Row],[분석실적]]="","MISSING", IF(NOT(ISNUMBER(예실[[#This Row],[분석실적]])),"INVALID", IF(예실[[#This Row],[예산]]=0,"NO_BUDGET","OK")))</f>
        <v>OK</v>
      </c>
      <c r="S230" s="5">
        <f>IF(예실[[#This Row],[데이터상태]]&lt;&gt;"OK", "", IF(예실[[#This Row],[계정유형]]="수익", 예실[[#This Row],[예산]]-예실[[#This Row],[분석실적]], 예실[[#This Row],[분석실적]]-예실[[#This Row],[예산]]))</f>
        <v>265000</v>
      </c>
      <c r="T230">
        <f>IF(예실[[#This Row],[데이터상태]]&lt;&gt;"OK", "", 예실[[#This Row],[불리금액]]/예실[[#This Row],[예산]])</f>
        <v>2.2083333333333333E-2</v>
      </c>
      <c r="U2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1" spans="1:21">
      <c r="A231" t="s">
        <v>59</v>
      </c>
      <c r="B231" t="s">
        <v>60</v>
      </c>
      <c r="C231" s="6">
        <v>46235</v>
      </c>
      <c r="D231">
        <v>2026</v>
      </c>
      <c r="E231">
        <v>8</v>
      </c>
      <c r="F231">
        <v>3</v>
      </c>
      <c r="G231" s="5">
        <v>12000000</v>
      </c>
      <c r="H231" s="5">
        <v>11810000</v>
      </c>
      <c r="I231" t="s">
        <v>51</v>
      </c>
      <c r="J231" t="s">
        <v>35</v>
      </c>
      <c r="K231">
        <f>COUNTIFS(예실[계정코드], 예실[[#This Row],[계정코드]], 예실[월], 예실[[#This Row],[월]])</f>
        <v>1</v>
      </c>
      <c r="L231">
        <f>AVERAGEIFS(예실[실적], 예실[계정코드], 예실[[#This Row],[계정코드]])</f>
        <v>14885857.142857144</v>
      </c>
      <c r="M231">
        <f>IF(ISNUMBER(예실[[#This Row],[실적]]), 예실[[#This Row],[실적]]/예실[[#This Row],[계정평균]], "")</f>
        <v>0.79337050508152507</v>
      </c>
      <c r="N231" t="str">
        <f>IF(예실[[#This Row],[평균대비배수]]="", "", IF(예실[[#This Row],[평균대비배수]]&gt;=튀는값배수기준, "원천확인", ""))</f>
        <v/>
      </c>
      <c r="O231" t="str">
        <f>예실[[#This Row],[계정코드]]&amp;"|"&amp;TEXT(예실[[#This Row],[월]], "yyyy-mm")</f>
        <v>6150|2026-08</v>
      </c>
      <c r="P231" s="28" t="str">
        <f>IFERROR(INDEX(보정[보정 값], MATCH(예실[[#This Row],[키]], 보정[키], 0)), "")</f>
        <v/>
      </c>
      <c r="Q231" s="28">
        <f>IF(예실[[#This Row],[보정값]]&lt;&gt;"", 예실[[#This Row],[보정값]], IF(예실[[#This Row],[실적]]="", "", 예실[[#This Row],[실적]]))</f>
        <v>11810000</v>
      </c>
      <c r="R231" t="str">
        <f>IF(예실[[#This Row],[분석실적]]="","MISSING", IF(NOT(ISNUMBER(예실[[#This Row],[분석실적]])),"INVALID", IF(예실[[#This Row],[예산]]=0,"NO_BUDGET","OK")))</f>
        <v>OK</v>
      </c>
      <c r="S231" s="5">
        <f>IF(예실[[#This Row],[데이터상태]]&lt;&gt;"OK", "", IF(예실[[#This Row],[계정유형]]="수익", 예실[[#This Row],[예산]]-예실[[#This Row],[분석실적]], 예실[[#This Row],[분석실적]]-예실[[#This Row],[예산]]))</f>
        <v>-190000</v>
      </c>
      <c r="T231">
        <f>IF(예실[[#This Row],[데이터상태]]&lt;&gt;"OK", "", 예실[[#This Row],[불리금액]]/예실[[#This Row],[예산]])</f>
        <v>-1.5833333333333335E-2</v>
      </c>
      <c r="U2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2" spans="1:21">
      <c r="A232" t="s">
        <v>78</v>
      </c>
      <c r="B232" t="s">
        <v>79</v>
      </c>
      <c r="C232" s="6">
        <v>46266</v>
      </c>
      <c r="D232">
        <v>2026</v>
      </c>
      <c r="E232">
        <v>9</v>
      </c>
      <c r="F232">
        <v>3</v>
      </c>
      <c r="G232" s="5">
        <v>3000000</v>
      </c>
      <c r="H232" s="5">
        <v>6600000</v>
      </c>
      <c r="I232" t="s">
        <v>51</v>
      </c>
      <c r="J232" t="s">
        <v>52</v>
      </c>
      <c r="K232">
        <f>COUNTIFS(예실[계정코드], 예실[[#This Row],[계정코드]], 예실[월], 예실[[#This Row],[월]])</f>
        <v>1</v>
      </c>
      <c r="L232">
        <f>AVERAGEIFS(예실[실적], 예실[계정코드], 예실[[#This Row],[계정코드]])</f>
        <v>3052952.3809523811</v>
      </c>
      <c r="M232">
        <f>IF(ISNUMBER(예실[[#This Row],[실적]]), 예실[[#This Row],[실적]]/예실[[#This Row],[계정평균]], "")</f>
        <v>2.1618417768904417</v>
      </c>
      <c r="N232" t="str">
        <f>IF(예실[[#This Row],[평균대비배수]]="", "", IF(예실[[#This Row],[평균대비배수]]&gt;=튀는값배수기준, "원천확인", ""))</f>
        <v/>
      </c>
      <c r="O232" t="str">
        <f>예실[[#This Row],[계정코드]]&amp;"|"&amp;TEXT(예실[[#This Row],[월]], "yyyy-mm")</f>
        <v>6240|2026-09</v>
      </c>
      <c r="P232" s="28" t="str">
        <f>IFERROR(INDEX(보정[보정 값], MATCH(예실[[#This Row],[키]], 보정[키], 0)), "")</f>
        <v/>
      </c>
      <c r="Q232" s="28">
        <f>IF(예실[[#This Row],[보정값]]&lt;&gt;"", 예실[[#This Row],[보정값]], IF(예실[[#This Row],[실적]]="", "", 예실[[#This Row],[실적]]))</f>
        <v>6600000</v>
      </c>
      <c r="R232" t="str">
        <f>IF(예실[[#This Row],[분석실적]]="","MISSING", IF(NOT(ISNUMBER(예실[[#This Row],[분석실적]])),"INVALID", IF(예실[[#This Row],[예산]]=0,"NO_BUDGET","OK")))</f>
        <v>OK</v>
      </c>
      <c r="S232" s="5">
        <f>IF(예실[[#This Row],[데이터상태]]&lt;&gt;"OK", "", IF(예실[[#This Row],[계정유형]]="수익", 예실[[#This Row],[예산]]-예실[[#This Row],[분석실적]], 예실[[#This Row],[분석실적]]-예실[[#This Row],[예산]]))</f>
        <v>3600000</v>
      </c>
      <c r="T232" s="31">
        <f>IF(예실[[#This Row],[데이터상태]]&lt;&gt;"OK", "", 예실[[#This Row],[불리금액]]/예실[[#This Row],[예산]])</f>
        <v>1.2</v>
      </c>
      <c r="U2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3" spans="1:21">
      <c r="A233" t="s">
        <v>61</v>
      </c>
      <c r="B233" t="s">
        <v>62</v>
      </c>
      <c r="C233" s="6">
        <v>45658</v>
      </c>
      <c r="D233">
        <v>2025</v>
      </c>
      <c r="E233">
        <v>1</v>
      </c>
      <c r="F233">
        <v>1</v>
      </c>
      <c r="G233" s="5">
        <v>135000000</v>
      </c>
      <c r="H233" s="5">
        <v>137307000</v>
      </c>
      <c r="I233" t="s">
        <v>51</v>
      </c>
      <c r="J233" t="s">
        <v>35</v>
      </c>
      <c r="K233">
        <f>COUNTIFS(예실[계정코드], 예실[[#This Row],[계정코드]], 예실[월], 예실[[#This Row],[월]])</f>
        <v>1</v>
      </c>
      <c r="L233">
        <f>AVERAGEIFS(예실[실적], 예실[계정코드], 예실[[#This Row],[계정코드]])</f>
        <v>128395666.66666667</v>
      </c>
      <c r="M233">
        <f>IF(ISNUMBER(예실[[#This Row],[실적]]), 예실[[#This Row],[실적]]/예실[[#This Row],[계정평균]], "")</f>
        <v>1.0694052499175724</v>
      </c>
      <c r="N233" t="str">
        <f>IF(예실[[#This Row],[평균대비배수]]="", "", IF(예실[[#This Row],[평균대비배수]]&gt;=튀는값배수기준, "원천확인", ""))</f>
        <v/>
      </c>
      <c r="O233" t="str">
        <f>예실[[#This Row],[계정코드]]&amp;"|"&amp;TEXT(예실[[#This Row],[월]], "yyyy-mm")</f>
        <v>6160|2025-01</v>
      </c>
      <c r="P233" s="28" t="str">
        <f>IFERROR(INDEX(보정[보정 값], MATCH(예실[[#This Row],[키]], 보정[키], 0)), "")</f>
        <v/>
      </c>
      <c r="Q233" s="28">
        <f>IF(예실[[#This Row],[보정값]]&lt;&gt;"", 예실[[#This Row],[보정값]], IF(예실[[#This Row],[실적]]="", "", 예실[[#This Row],[실적]]))</f>
        <v>137307000</v>
      </c>
      <c r="R233" t="str">
        <f>IF(예실[[#This Row],[분석실적]]="","MISSING", IF(NOT(ISNUMBER(예실[[#This Row],[분석실적]])),"INVALID", IF(예실[[#This Row],[예산]]=0,"NO_BUDGET","OK")))</f>
        <v>OK</v>
      </c>
      <c r="S233" s="5">
        <f>IF(예실[[#This Row],[데이터상태]]&lt;&gt;"OK", "", IF(예실[[#This Row],[계정유형]]="수익", 예실[[#This Row],[예산]]-예실[[#This Row],[분석실적]], 예실[[#This Row],[분석실적]]-예실[[#This Row],[예산]]))</f>
        <v>2307000</v>
      </c>
      <c r="T233">
        <f>IF(예실[[#This Row],[데이터상태]]&lt;&gt;"OK", "", 예실[[#This Row],[불리금액]]/예실[[#This Row],[예산]])</f>
        <v>1.708888888888889E-2</v>
      </c>
      <c r="U2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4" spans="1:21">
      <c r="A234" t="s">
        <v>61</v>
      </c>
      <c r="B234" t="s">
        <v>62</v>
      </c>
      <c r="C234" s="6">
        <v>45689</v>
      </c>
      <c r="D234">
        <v>2025</v>
      </c>
      <c r="E234">
        <v>2</v>
      </c>
      <c r="F234">
        <v>1</v>
      </c>
      <c r="G234" s="5">
        <v>135000000</v>
      </c>
      <c r="H234" s="5">
        <v>136061000</v>
      </c>
      <c r="I234" t="s">
        <v>51</v>
      </c>
      <c r="J234" t="s">
        <v>35</v>
      </c>
      <c r="K234">
        <f>COUNTIFS(예실[계정코드], 예실[[#This Row],[계정코드]], 예실[월], 예실[[#This Row],[월]])</f>
        <v>1</v>
      </c>
      <c r="L234">
        <f>AVERAGEIFS(예실[실적], 예실[계정코드], 예실[[#This Row],[계정코드]])</f>
        <v>128395666.66666667</v>
      </c>
      <c r="M234">
        <f>IF(ISNUMBER(예실[[#This Row],[실적]]), 예실[[#This Row],[실적]]/예실[[#This Row],[계정평균]], "")</f>
        <v>1.0597008725631964</v>
      </c>
      <c r="N234" t="str">
        <f>IF(예실[[#This Row],[평균대비배수]]="", "", IF(예실[[#This Row],[평균대비배수]]&gt;=튀는값배수기준, "원천확인", ""))</f>
        <v/>
      </c>
      <c r="O234" t="str">
        <f>예실[[#This Row],[계정코드]]&amp;"|"&amp;TEXT(예실[[#This Row],[월]], "yyyy-mm")</f>
        <v>6160|2025-02</v>
      </c>
      <c r="P234" s="28" t="str">
        <f>IFERROR(INDEX(보정[보정 값], MATCH(예실[[#This Row],[키]], 보정[키], 0)), "")</f>
        <v/>
      </c>
      <c r="Q234" s="28">
        <f>IF(예실[[#This Row],[보정값]]&lt;&gt;"", 예실[[#This Row],[보정값]], IF(예실[[#This Row],[실적]]="", "", 예실[[#This Row],[실적]]))</f>
        <v>136061000</v>
      </c>
      <c r="R234" t="str">
        <f>IF(예실[[#This Row],[분석실적]]="","MISSING", IF(NOT(ISNUMBER(예실[[#This Row],[분석실적]])),"INVALID", IF(예실[[#This Row],[예산]]=0,"NO_BUDGET","OK")))</f>
        <v>OK</v>
      </c>
      <c r="S234" s="5">
        <f>IF(예실[[#This Row],[데이터상태]]&lt;&gt;"OK", "", IF(예실[[#This Row],[계정유형]]="수익", 예실[[#This Row],[예산]]-예실[[#This Row],[분석실적]], 예실[[#This Row],[분석실적]]-예실[[#This Row],[예산]]))</f>
        <v>1061000</v>
      </c>
      <c r="T234">
        <f>IF(예실[[#This Row],[데이터상태]]&lt;&gt;"OK", "", 예실[[#This Row],[불리금액]]/예실[[#This Row],[예산]])</f>
        <v>7.8592592592592585E-3</v>
      </c>
      <c r="U2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5" spans="1:21">
      <c r="A235" t="s">
        <v>61</v>
      </c>
      <c r="B235" t="s">
        <v>62</v>
      </c>
      <c r="C235" s="6">
        <v>45717</v>
      </c>
      <c r="D235">
        <v>2025</v>
      </c>
      <c r="E235">
        <v>3</v>
      </c>
      <c r="F235">
        <v>1</v>
      </c>
      <c r="G235" s="5">
        <v>135000000</v>
      </c>
      <c r="H235" s="5">
        <v>134366000</v>
      </c>
      <c r="I235" t="s">
        <v>51</v>
      </c>
      <c r="J235" t="s">
        <v>35</v>
      </c>
      <c r="K235">
        <f>COUNTIFS(예실[계정코드], 예실[[#This Row],[계정코드]], 예실[월], 예실[[#This Row],[월]])</f>
        <v>1</v>
      </c>
      <c r="L235">
        <f>AVERAGEIFS(예실[실적], 예실[계정코드], 예실[[#This Row],[계정코드]])</f>
        <v>128395666.66666667</v>
      </c>
      <c r="M235">
        <f>IF(ISNUMBER(예실[[#This Row],[실적]]), 예실[[#This Row],[실적]]/예실[[#This Row],[계정평균]], "")</f>
        <v>1.0464994924543143</v>
      </c>
      <c r="N235" t="str">
        <f>IF(예실[[#This Row],[평균대비배수]]="", "", IF(예실[[#This Row],[평균대비배수]]&gt;=튀는값배수기준, "원천확인", ""))</f>
        <v/>
      </c>
      <c r="O235" t="str">
        <f>예실[[#This Row],[계정코드]]&amp;"|"&amp;TEXT(예실[[#This Row],[월]], "yyyy-mm")</f>
        <v>6160|2025-03</v>
      </c>
      <c r="P235" s="28" t="str">
        <f>IFERROR(INDEX(보정[보정 값], MATCH(예실[[#This Row],[키]], 보정[키], 0)), "")</f>
        <v/>
      </c>
      <c r="Q235" s="28">
        <f>IF(예실[[#This Row],[보정값]]&lt;&gt;"", 예실[[#This Row],[보정값]], IF(예실[[#This Row],[실적]]="", "", 예실[[#This Row],[실적]]))</f>
        <v>134366000</v>
      </c>
      <c r="R235" t="str">
        <f>IF(예실[[#This Row],[분석실적]]="","MISSING", IF(NOT(ISNUMBER(예실[[#This Row],[분석실적]])),"INVALID", IF(예실[[#This Row],[예산]]=0,"NO_BUDGET","OK")))</f>
        <v>OK</v>
      </c>
      <c r="S235" s="5">
        <f>IF(예실[[#This Row],[데이터상태]]&lt;&gt;"OK", "", IF(예실[[#This Row],[계정유형]]="수익", 예실[[#This Row],[예산]]-예실[[#This Row],[분석실적]], 예실[[#This Row],[분석실적]]-예실[[#This Row],[예산]]))</f>
        <v>-634000</v>
      </c>
      <c r="T235">
        <f>IF(예실[[#This Row],[데이터상태]]&lt;&gt;"OK", "", 예실[[#This Row],[불리금액]]/예실[[#This Row],[예산]])</f>
        <v>-4.6962962962962965E-3</v>
      </c>
      <c r="U2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6" spans="1:21">
      <c r="A236" t="s">
        <v>61</v>
      </c>
      <c r="B236" t="s">
        <v>62</v>
      </c>
      <c r="C236" s="6">
        <v>45748</v>
      </c>
      <c r="D236">
        <v>2025</v>
      </c>
      <c r="E236">
        <v>4</v>
      </c>
      <c r="F236">
        <v>2</v>
      </c>
      <c r="G236" s="5">
        <v>135000000</v>
      </c>
      <c r="H236" s="5">
        <v>134334000</v>
      </c>
      <c r="I236" t="s">
        <v>51</v>
      </c>
      <c r="J236" t="s">
        <v>35</v>
      </c>
      <c r="K236">
        <f>COUNTIFS(예실[계정코드], 예실[[#This Row],[계정코드]], 예실[월], 예실[[#This Row],[월]])</f>
        <v>1</v>
      </c>
      <c r="L236">
        <f>AVERAGEIFS(예실[실적], 예실[계정코드], 예실[[#This Row],[계정코드]])</f>
        <v>128395666.66666667</v>
      </c>
      <c r="M236">
        <f>IF(ISNUMBER(예실[[#This Row],[실적]]), 예실[[#This Row],[실적]]/예실[[#This Row],[계정평균]], "")</f>
        <v>1.0462502628593384</v>
      </c>
      <c r="N236" t="str">
        <f>IF(예실[[#This Row],[평균대비배수]]="", "", IF(예실[[#This Row],[평균대비배수]]&gt;=튀는값배수기준, "원천확인", ""))</f>
        <v/>
      </c>
      <c r="O236" t="str">
        <f>예실[[#This Row],[계정코드]]&amp;"|"&amp;TEXT(예실[[#This Row],[월]], "yyyy-mm")</f>
        <v>6160|2025-04</v>
      </c>
      <c r="P236" s="28" t="str">
        <f>IFERROR(INDEX(보정[보정 값], MATCH(예실[[#This Row],[키]], 보정[키], 0)), "")</f>
        <v/>
      </c>
      <c r="Q236" s="28">
        <f>IF(예실[[#This Row],[보정값]]&lt;&gt;"", 예실[[#This Row],[보정값]], IF(예실[[#This Row],[실적]]="", "", 예실[[#This Row],[실적]]))</f>
        <v>134334000</v>
      </c>
      <c r="R236" t="str">
        <f>IF(예실[[#This Row],[분석실적]]="","MISSING", IF(NOT(ISNUMBER(예실[[#This Row],[분석실적]])),"INVALID", IF(예실[[#This Row],[예산]]=0,"NO_BUDGET","OK")))</f>
        <v>OK</v>
      </c>
      <c r="S236" s="5">
        <f>IF(예실[[#This Row],[데이터상태]]&lt;&gt;"OK", "", IF(예실[[#This Row],[계정유형]]="수익", 예실[[#This Row],[예산]]-예실[[#This Row],[분석실적]], 예실[[#This Row],[분석실적]]-예실[[#This Row],[예산]]))</f>
        <v>-666000</v>
      </c>
      <c r="T236">
        <f>IF(예실[[#This Row],[데이터상태]]&lt;&gt;"OK", "", 예실[[#This Row],[불리금액]]/예실[[#This Row],[예산]])</f>
        <v>-4.933333333333333E-3</v>
      </c>
      <c r="U2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7" spans="1:21">
      <c r="A237" t="s">
        <v>61</v>
      </c>
      <c r="B237" t="s">
        <v>62</v>
      </c>
      <c r="C237" s="6">
        <v>45778</v>
      </c>
      <c r="D237">
        <v>2025</v>
      </c>
      <c r="E237">
        <v>5</v>
      </c>
      <c r="F237">
        <v>2</v>
      </c>
      <c r="G237" s="5">
        <v>135000000</v>
      </c>
      <c r="H237" s="5">
        <v>135128000</v>
      </c>
      <c r="I237" t="s">
        <v>51</v>
      </c>
      <c r="J237" t="s">
        <v>35</v>
      </c>
      <c r="K237">
        <f>COUNTIFS(예실[계정코드], 예실[[#This Row],[계정코드]], 예실[월], 예실[[#This Row],[월]])</f>
        <v>1</v>
      </c>
      <c r="L237">
        <f>AVERAGEIFS(예실[실적], 예실[계정코드], 예실[[#This Row],[계정코드]])</f>
        <v>128395666.66666667</v>
      </c>
      <c r="M237">
        <f>IF(ISNUMBER(예실[[#This Row],[실적]]), 예실[[#This Row],[실적]]/예실[[#This Row],[계정평균]], "")</f>
        <v>1.0524342721846791</v>
      </c>
      <c r="N237" t="str">
        <f>IF(예실[[#This Row],[평균대비배수]]="", "", IF(예실[[#This Row],[평균대비배수]]&gt;=튀는값배수기준, "원천확인", ""))</f>
        <v/>
      </c>
      <c r="O237" t="str">
        <f>예실[[#This Row],[계정코드]]&amp;"|"&amp;TEXT(예실[[#This Row],[월]], "yyyy-mm")</f>
        <v>6160|2025-05</v>
      </c>
      <c r="P237" s="28" t="str">
        <f>IFERROR(INDEX(보정[보정 값], MATCH(예실[[#This Row],[키]], 보정[키], 0)), "")</f>
        <v/>
      </c>
      <c r="Q237" s="28">
        <f>IF(예실[[#This Row],[보정값]]&lt;&gt;"", 예실[[#This Row],[보정값]], IF(예실[[#This Row],[실적]]="", "", 예실[[#This Row],[실적]]))</f>
        <v>135128000</v>
      </c>
      <c r="R237" t="str">
        <f>IF(예실[[#This Row],[분석실적]]="","MISSING", IF(NOT(ISNUMBER(예실[[#This Row],[분석실적]])),"INVALID", IF(예실[[#This Row],[예산]]=0,"NO_BUDGET","OK")))</f>
        <v>OK</v>
      </c>
      <c r="S237" s="5">
        <f>IF(예실[[#This Row],[데이터상태]]&lt;&gt;"OK", "", IF(예실[[#This Row],[계정유형]]="수익", 예실[[#This Row],[예산]]-예실[[#This Row],[분석실적]], 예실[[#This Row],[분석실적]]-예실[[#This Row],[예산]]))</f>
        <v>128000</v>
      </c>
      <c r="T237">
        <f>IF(예실[[#This Row],[데이터상태]]&lt;&gt;"OK", "", 예실[[#This Row],[불리금액]]/예실[[#This Row],[예산]])</f>
        <v>9.4814814814814816E-4</v>
      </c>
      <c r="U2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8" spans="1:21">
      <c r="A238" t="s">
        <v>61</v>
      </c>
      <c r="B238" t="s">
        <v>62</v>
      </c>
      <c r="C238" s="6">
        <v>45809</v>
      </c>
      <c r="D238">
        <v>2025</v>
      </c>
      <c r="E238">
        <v>6</v>
      </c>
      <c r="F238">
        <v>2</v>
      </c>
      <c r="G238" s="5">
        <v>135000000</v>
      </c>
      <c r="H238" s="5">
        <v>133876000</v>
      </c>
      <c r="I238" t="s">
        <v>51</v>
      </c>
      <c r="J238" t="s">
        <v>35</v>
      </c>
      <c r="K238">
        <f>COUNTIFS(예실[계정코드], 예실[[#This Row],[계정코드]], 예실[월], 예실[[#This Row],[월]])</f>
        <v>1</v>
      </c>
      <c r="L238">
        <f>AVERAGEIFS(예실[실적], 예실[계정코드], 예실[[#This Row],[계정코드]])</f>
        <v>128395666.66666667</v>
      </c>
      <c r="M238">
        <f>IF(ISNUMBER(예실[[#This Row],[실적]]), 예실[[#This Row],[실적]]/예실[[#This Row],[계정평균]], "")</f>
        <v>1.0426831642812451</v>
      </c>
      <c r="N238" t="str">
        <f>IF(예실[[#This Row],[평균대비배수]]="", "", IF(예실[[#This Row],[평균대비배수]]&gt;=튀는값배수기준, "원천확인", ""))</f>
        <v/>
      </c>
      <c r="O238" t="str">
        <f>예실[[#This Row],[계정코드]]&amp;"|"&amp;TEXT(예실[[#This Row],[월]], "yyyy-mm")</f>
        <v>6160|2025-06</v>
      </c>
      <c r="P238" s="28" t="str">
        <f>IFERROR(INDEX(보정[보정 값], MATCH(예실[[#This Row],[키]], 보정[키], 0)), "")</f>
        <v/>
      </c>
      <c r="Q238" s="28">
        <f>IF(예실[[#This Row],[보정값]]&lt;&gt;"", 예실[[#This Row],[보정값]], IF(예실[[#This Row],[실적]]="", "", 예실[[#This Row],[실적]]))</f>
        <v>133876000</v>
      </c>
      <c r="R238" t="str">
        <f>IF(예실[[#This Row],[분석실적]]="","MISSING", IF(NOT(ISNUMBER(예실[[#This Row],[분석실적]])),"INVALID", IF(예실[[#This Row],[예산]]=0,"NO_BUDGET","OK")))</f>
        <v>OK</v>
      </c>
      <c r="S238" s="5">
        <f>IF(예실[[#This Row],[데이터상태]]&lt;&gt;"OK", "", IF(예실[[#This Row],[계정유형]]="수익", 예실[[#This Row],[예산]]-예실[[#This Row],[분석실적]], 예실[[#This Row],[분석실적]]-예실[[#This Row],[예산]]))</f>
        <v>-1124000</v>
      </c>
      <c r="T238">
        <f>IF(예실[[#This Row],[데이터상태]]&lt;&gt;"OK", "", 예실[[#This Row],[불리금액]]/예실[[#This Row],[예산]])</f>
        <v>-8.3259259259259259E-3</v>
      </c>
      <c r="U2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39" spans="1:21">
      <c r="A239" t="s">
        <v>61</v>
      </c>
      <c r="B239" t="s">
        <v>62</v>
      </c>
      <c r="C239" s="6">
        <v>45839</v>
      </c>
      <c r="D239">
        <v>2025</v>
      </c>
      <c r="E239">
        <v>7</v>
      </c>
      <c r="F239">
        <v>3</v>
      </c>
      <c r="G239" s="5">
        <v>135000000</v>
      </c>
      <c r="H239" s="5">
        <v>136819000</v>
      </c>
      <c r="I239" t="s">
        <v>51</v>
      </c>
      <c r="J239" t="s">
        <v>35</v>
      </c>
      <c r="K239">
        <f>COUNTIFS(예실[계정코드], 예실[[#This Row],[계정코드]], 예실[월], 예실[[#This Row],[월]])</f>
        <v>1</v>
      </c>
      <c r="L239">
        <f>AVERAGEIFS(예실[실적], 예실[계정코드], 예실[[#This Row],[계정코드]])</f>
        <v>128395666.66666667</v>
      </c>
      <c r="M239">
        <f>IF(ISNUMBER(예실[[#This Row],[실적]]), 예실[[#This Row],[실적]]/예실[[#This Row],[계정평균]], "")</f>
        <v>1.0656044985941893</v>
      </c>
      <c r="N239" t="str">
        <f>IF(예실[[#This Row],[평균대비배수]]="", "", IF(예실[[#This Row],[평균대비배수]]&gt;=튀는값배수기준, "원천확인", ""))</f>
        <v/>
      </c>
      <c r="O239" t="str">
        <f>예실[[#This Row],[계정코드]]&amp;"|"&amp;TEXT(예실[[#This Row],[월]], "yyyy-mm")</f>
        <v>6160|2025-07</v>
      </c>
      <c r="P239" s="28" t="str">
        <f>IFERROR(INDEX(보정[보정 값], MATCH(예실[[#This Row],[키]], 보정[키], 0)), "")</f>
        <v/>
      </c>
      <c r="Q239" s="28">
        <f>IF(예실[[#This Row],[보정값]]&lt;&gt;"", 예실[[#This Row],[보정값]], IF(예실[[#This Row],[실적]]="", "", 예실[[#This Row],[실적]]))</f>
        <v>136819000</v>
      </c>
      <c r="R239" t="str">
        <f>IF(예실[[#This Row],[분석실적]]="","MISSING", IF(NOT(ISNUMBER(예실[[#This Row],[분석실적]])),"INVALID", IF(예실[[#This Row],[예산]]=0,"NO_BUDGET","OK")))</f>
        <v>OK</v>
      </c>
      <c r="S239" s="5">
        <f>IF(예실[[#This Row],[데이터상태]]&lt;&gt;"OK", "", IF(예실[[#This Row],[계정유형]]="수익", 예실[[#This Row],[예산]]-예실[[#This Row],[분석실적]], 예실[[#This Row],[분석실적]]-예실[[#This Row],[예산]]))</f>
        <v>1819000</v>
      </c>
      <c r="T239">
        <f>IF(예실[[#This Row],[데이터상태]]&lt;&gt;"OK", "", 예실[[#This Row],[불리금액]]/예실[[#This Row],[예산]])</f>
        <v>1.3474074074074074E-2</v>
      </c>
      <c r="U2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40" spans="1:21">
      <c r="A240" t="s">
        <v>61</v>
      </c>
      <c r="B240" t="s">
        <v>62</v>
      </c>
      <c r="C240" s="6">
        <v>45870</v>
      </c>
      <c r="D240">
        <v>2025</v>
      </c>
      <c r="E240">
        <v>8</v>
      </c>
      <c r="F240">
        <v>3</v>
      </c>
      <c r="G240" s="5">
        <v>135000000</v>
      </c>
      <c r="H240" s="5">
        <v>134191000</v>
      </c>
      <c r="I240" t="s">
        <v>51</v>
      </c>
      <c r="J240" t="s">
        <v>35</v>
      </c>
      <c r="K240">
        <f>COUNTIFS(예실[계정코드], 예실[[#This Row],[계정코드]], 예실[월], 예실[[#This Row],[월]])</f>
        <v>1</v>
      </c>
      <c r="L240">
        <f>AVERAGEIFS(예실[실적], 예실[계정코드], 예실[[#This Row],[계정코드]])</f>
        <v>128395666.66666667</v>
      </c>
      <c r="M240">
        <f>IF(ISNUMBER(예실[[#This Row],[실적]]), 예실[[#This Row],[실적]]/예실[[#This Row],[계정평균]], "")</f>
        <v>1.0451365181067898</v>
      </c>
      <c r="N240" t="str">
        <f>IF(예실[[#This Row],[평균대비배수]]="", "", IF(예실[[#This Row],[평균대비배수]]&gt;=튀는값배수기준, "원천확인", ""))</f>
        <v/>
      </c>
      <c r="O240" t="str">
        <f>예실[[#This Row],[계정코드]]&amp;"|"&amp;TEXT(예실[[#This Row],[월]], "yyyy-mm")</f>
        <v>6160|2025-08</v>
      </c>
      <c r="P240" s="28" t="str">
        <f>IFERROR(INDEX(보정[보정 값], MATCH(예실[[#This Row],[키]], 보정[키], 0)), "")</f>
        <v/>
      </c>
      <c r="Q240" s="28">
        <f>IF(예실[[#This Row],[보정값]]&lt;&gt;"", 예실[[#This Row],[보정값]], IF(예실[[#This Row],[실적]]="", "", 예실[[#This Row],[실적]]))</f>
        <v>134191000</v>
      </c>
      <c r="R240" t="str">
        <f>IF(예실[[#This Row],[분석실적]]="","MISSING", IF(NOT(ISNUMBER(예실[[#This Row],[분석실적]])),"INVALID", IF(예실[[#This Row],[예산]]=0,"NO_BUDGET","OK")))</f>
        <v>OK</v>
      </c>
      <c r="S240" s="5">
        <f>IF(예실[[#This Row],[데이터상태]]&lt;&gt;"OK", "", IF(예실[[#This Row],[계정유형]]="수익", 예실[[#This Row],[예산]]-예실[[#This Row],[분석실적]], 예실[[#This Row],[분석실적]]-예실[[#This Row],[예산]]))</f>
        <v>-809000</v>
      </c>
      <c r="T240">
        <f>IF(예실[[#This Row],[데이터상태]]&lt;&gt;"OK", "", 예실[[#This Row],[불리금액]]/예실[[#This Row],[예산]])</f>
        <v>-5.9925925925925928E-3</v>
      </c>
      <c r="U2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41" spans="1:21">
      <c r="A241" t="s">
        <v>61</v>
      </c>
      <c r="B241" t="s">
        <v>62</v>
      </c>
      <c r="C241" s="6">
        <v>45901</v>
      </c>
      <c r="D241">
        <v>2025</v>
      </c>
      <c r="E241">
        <v>9</v>
      </c>
      <c r="F241">
        <v>3</v>
      </c>
      <c r="G241" s="5">
        <v>135000000</v>
      </c>
      <c r="H241" s="5">
        <v>134399000</v>
      </c>
      <c r="I241" t="s">
        <v>51</v>
      </c>
      <c r="J241" t="s">
        <v>35</v>
      </c>
      <c r="K241">
        <f>COUNTIFS(예실[계정코드], 예실[[#This Row],[계정코드]], 예실[월], 예실[[#This Row],[월]])</f>
        <v>1</v>
      </c>
      <c r="L241">
        <f>AVERAGEIFS(예실[실적], 예실[계정코드], 예실[[#This Row],[계정코드]])</f>
        <v>128395666.66666667</v>
      </c>
      <c r="M241">
        <f>IF(ISNUMBER(예실[[#This Row],[실적]]), 예실[[#This Row],[실적]]/예실[[#This Row],[계정평균]], "")</f>
        <v>1.0467565104741332</v>
      </c>
      <c r="N241" t="str">
        <f>IF(예실[[#This Row],[평균대비배수]]="", "", IF(예실[[#This Row],[평균대비배수]]&gt;=튀는값배수기준, "원천확인", ""))</f>
        <v/>
      </c>
      <c r="O241" t="str">
        <f>예실[[#This Row],[계정코드]]&amp;"|"&amp;TEXT(예실[[#This Row],[월]], "yyyy-mm")</f>
        <v>6160|2025-09</v>
      </c>
      <c r="P241" s="28" t="str">
        <f>IFERROR(INDEX(보정[보정 값], MATCH(예실[[#This Row],[키]], 보정[키], 0)), "")</f>
        <v/>
      </c>
      <c r="Q241" s="28">
        <f>IF(예실[[#This Row],[보정값]]&lt;&gt;"", 예실[[#This Row],[보정값]], IF(예실[[#This Row],[실적]]="", "", 예실[[#This Row],[실적]]))</f>
        <v>134399000</v>
      </c>
      <c r="R241" t="str">
        <f>IF(예실[[#This Row],[분석실적]]="","MISSING", IF(NOT(ISNUMBER(예실[[#This Row],[분석실적]])),"INVALID", IF(예실[[#This Row],[예산]]=0,"NO_BUDGET","OK")))</f>
        <v>OK</v>
      </c>
      <c r="S241" s="5">
        <f>IF(예실[[#This Row],[데이터상태]]&lt;&gt;"OK", "", IF(예실[[#This Row],[계정유형]]="수익", 예실[[#This Row],[예산]]-예실[[#This Row],[분석실적]], 예실[[#This Row],[분석실적]]-예실[[#This Row],[예산]]))</f>
        <v>-601000</v>
      </c>
      <c r="T241">
        <f>IF(예실[[#This Row],[데이터상태]]&lt;&gt;"OK", "", 예실[[#This Row],[불리금액]]/예실[[#This Row],[예산]])</f>
        <v>-4.4518518518518518E-3</v>
      </c>
      <c r="U2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42" spans="1:21">
      <c r="A242" t="s">
        <v>61</v>
      </c>
      <c r="B242" t="s">
        <v>62</v>
      </c>
      <c r="C242" s="6">
        <v>45931</v>
      </c>
      <c r="D242">
        <v>2025</v>
      </c>
      <c r="E242">
        <v>10</v>
      </c>
      <c r="F242">
        <v>4</v>
      </c>
      <c r="G242" s="5">
        <v>135000000</v>
      </c>
      <c r="H242" s="5">
        <v>137457000</v>
      </c>
      <c r="I242" t="s">
        <v>51</v>
      </c>
      <c r="J242" t="s">
        <v>35</v>
      </c>
      <c r="K242">
        <f>COUNTIFS(예실[계정코드], 예실[[#This Row],[계정코드]], 예실[월], 예실[[#This Row],[월]])</f>
        <v>1</v>
      </c>
      <c r="L242">
        <f>AVERAGEIFS(예실[실적], 예실[계정코드], 예실[[#This Row],[계정코드]])</f>
        <v>128395666.66666667</v>
      </c>
      <c r="M242">
        <f>IF(ISNUMBER(예실[[#This Row],[실적]]), 예실[[#This Row],[실적]]/예실[[#This Row],[계정평균]], "")</f>
        <v>1.0705735136440222</v>
      </c>
      <c r="N242" t="str">
        <f>IF(예실[[#This Row],[평균대비배수]]="", "", IF(예실[[#This Row],[평균대비배수]]&gt;=튀는값배수기준, "원천확인", ""))</f>
        <v/>
      </c>
      <c r="O242" t="str">
        <f>예실[[#This Row],[계정코드]]&amp;"|"&amp;TEXT(예실[[#This Row],[월]], "yyyy-mm")</f>
        <v>6160|2025-10</v>
      </c>
      <c r="P242" s="28" t="str">
        <f>IFERROR(INDEX(보정[보정 값], MATCH(예실[[#This Row],[키]], 보정[키], 0)), "")</f>
        <v/>
      </c>
      <c r="Q242" s="28">
        <f>IF(예실[[#This Row],[보정값]]&lt;&gt;"", 예실[[#This Row],[보정값]], IF(예실[[#This Row],[실적]]="", "", 예실[[#This Row],[실적]]))</f>
        <v>137457000</v>
      </c>
      <c r="R242" t="str">
        <f>IF(예실[[#This Row],[분석실적]]="","MISSING", IF(NOT(ISNUMBER(예실[[#This Row],[분석실적]])),"INVALID", IF(예실[[#This Row],[예산]]=0,"NO_BUDGET","OK")))</f>
        <v>OK</v>
      </c>
      <c r="S242" s="5">
        <f>IF(예실[[#This Row],[데이터상태]]&lt;&gt;"OK", "", IF(예실[[#This Row],[계정유형]]="수익", 예실[[#This Row],[예산]]-예실[[#This Row],[분석실적]], 예실[[#This Row],[분석실적]]-예실[[#This Row],[예산]]))</f>
        <v>2457000</v>
      </c>
      <c r="T242">
        <f>IF(예실[[#This Row],[데이터상태]]&lt;&gt;"OK", "", 예실[[#This Row],[불리금액]]/예실[[#This Row],[예산]])</f>
        <v>1.8200000000000001E-2</v>
      </c>
      <c r="U2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43" spans="1:21">
      <c r="A243" t="s">
        <v>61</v>
      </c>
      <c r="B243" t="s">
        <v>62</v>
      </c>
      <c r="C243" s="6">
        <v>45962</v>
      </c>
      <c r="D243">
        <v>2025</v>
      </c>
      <c r="E243">
        <v>11</v>
      </c>
      <c r="F243">
        <v>4</v>
      </c>
      <c r="G243" s="5">
        <v>135000000</v>
      </c>
      <c r="H243" s="5">
        <v>136617000</v>
      </c>
      <c r="I243" t="s">
        <v>51</v>
      </c>
      <c r="J243" t="s">
        <v>35</v>
      </c>
      <c r="K243">
        <f>COUNTIFS(예실[계정코드], 예실[[#This Row],[계정코드]], 예실[월], 예실[[#This Row],[월]])</f>
        <v>1</v>
      </c>
      <c r="L243">
        <f>AVERAGEIFS(예실[실적], 예실[계정코드], 예실[[#This Row],[계정코드]])</f>
        <v>128395666.66666667</v>
      </c>
      <c r="M243">
        <f>IF(ISNUMBER(예실[[#This Row],[실적]]), 예실[[#This Row],[실적]]/예실[[#This Row],[계정평균]], "")</f>
        <v>1.0640312367759037</v>
      </c>
      <c r="N243" t="str">
        <f>IF(예실[[#This Row],[평균대비배수]]="", "", IF(예실[[#This Row],[평균대비배수]]&gt;=튀는값배수기준, "원천확인", ""))</f>
        <v/>
      </c>
      <c r="O243" t="str">
        <f>예실[[#This Row],[계정코드]]&amp;"|"&amp;TEXT(예실[[#This Row],[월]], "yyyy-mm")</f>
        <v>6160|2025-11</v>
      </c>
      <c r="P243" s="28" t="str">
        <f>IFERROR(INDEX(보정[보정 값], MATCH(예실[[#This Row],[키]], 보정[키], 0)), "")</f>
        <v/>
      </c>
      <c r="Q243" s="28">
        <f>IF(예실[[#This Row],[보정값]]&lt;&gt;"", 예실[[#This Row],[보정값]], IF(예실[[#This Row],[실적]]="", "", 예실[[#This Row],[실적]]))</f>
        <v>136617000</v>
      </c>
      <c r="R243" t="str">
        <f>IF(예실[[#This Row],[분석실적]]="","MISSING", IF(NOT(ISNUMBER(예실[[#This Row],[분석실적]])),"INVALID", IF(예실[[#This Row],[예산]]=0,"NO_BUDGET","OK")))</f>
        <v>OK</v>
      </c>
      <c r="S243" s="5">
        <f>IF(예실[[#This Row],[데이터상태]]&lt;&gt;"OK", "", IF(예실[[#This Row],[계정유형]]="수익", 예실[[#This Row],[예산]]-예실[[#This Row],[분석실적]], 예실[[#This Row],[분석실적]]-예실[[#This Row],[예산]]))</f>
        <v>1617000</v>
      </c>
      <c r="T243">
        <f>IF(예실[[#This Row],[데이터상태]]&lt;&gt;"OK", "", 예실[[#This Row],[불리금액]]/예실[[#This Row],[예산]])</f>
        <v>1.1977777777777778E-2</v>
      </c>
      <c r="U2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44" spans="1:21">
      <c r="A244" t="s">
        <v>61</v>
      </c>
      <c r="B244" t="s">
        <v>62</v>
      </c>
      <c r="C244" s="6">
        <v>45992</v>
      </c>
      <c r="D244">
        <v>2025</v>
      </c>
      <c r="E244">
        <v>12</v>
      </c>
      <c r="F244">
        <v>4</v>
      </c>
      <c r="G244" s="5">
        <v>135000000</v>
      </c>
      <c r="H244" s="5">
        <v>134250000</v>
      </c>
      <c r="I244" t="s">
        <v>51</v>
      </c>
      <c r="J244" t="s">
        <v>35</v>
      </c>
      <c r="K244">
        <f>COUNTIFS(예실[계정코드], 예실[[#This Row],[계정코드]], 예실[월], 예실[[#This Row],[월]])</f>
        <v>1</v>
      </c>
      <c r="L244">
        <f>AVERAGEIFS(예실[실적], 예실[계정코드], 예실[[#This Row],[계정코드]])</f>
        <v>128395666.66666667</v>
      </c>
      <c r="M244">
        <f>IF(ISNUMBER(예실[[#This Row],[실적]]), 예실[[#This Row],[실적]]/예실[[#This Row],[계정평균]], "")</f>
        <v>1.0455960351725266</v>
      </c>
      <c r="N244" t="str">
        <f>IF(예실[[#This Row],[평균대비배수]]="", "", IF(예실[[#This Row],[평균대비배수]]&gt;=튀는값배수기준, "원천확인", ""))</f>
        <v/>
      </c>
      <c r="O244" t="str">
        <f>예실[[#This Row],[계정코드]]&amp;"|"&amp;TEXT(예실[[#This Row],[월]], "yyyy-mm")</f>
        <v>6160|2025-12</v>
      </c>
      <c r="P244" s="28" t="str">
        <f>IFERROR(INDEX(보정[보정 값], MATCH(예실[[#This Row],[키]], 보정[키], 0)), "")</f>
        <v/>
      </c>
      <c r="Q244" s="28">
        <f>IF(예실[[#This Row],[보정값]]&lt;&gt;"", 예실[[#This Row],[보정값]], IF(예실[[#This Row],[실적]]="", "", 예실[[#This Row],[실적]]))</f>
        <v>134250000</v>
      </c>
      <c r="R244" t="str">
        <f>IF(예실[[#This Row],[분석실적]]="","MISSING", IF(NOT(ISNUMBER(예실[[#This Row],[분석실적]])),"INVALID", IF(예실[[#This Row],[예산]]=0,"NO_BUDGET","OK")))</f>
        <v>OK</v>
      </c>
      <c r="S244" s="5">
        <f>IF(예실[[#This Row],[데이터상태]]&lt;&gt;"OK", "", IF(예실[[#This Row],[계정유형]]="수익", 예실[[#This Row],[예산]]-예실[[#This Row],[분석실적]], 예실[[#This Row],[분석실적]]-예실[[#This Row],[예산]]))</f>
        <v>-750000</v>
      </c>
      <c r="T244">
        <f>IF(예실[[#This Row],[데이터상태]]&lt;&gt;"OK", "", 예실[[#This Row],[불리금액]]/예실[[#This Row],[예산]])</f>
        <v>-5.5555555555555558E-3</v>
      </c>
      <c r="U2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45" spans="1:21">
      <c r="A245" t="s">
        <v>61</v>
      </c>
      <c r="B245" t="s">
        <v>62</v>
      </c>
      <c r="C245" s="6">
        <v>46023</v>
      </c>
      <c r="D245">
        <v>2026</v>
      </c>
      <c r="E245">
        <v>1</v>
      </c>
      <c r="F245">
        <v>1</v>
      </c>
      <c r="G245" s="5">
        <v>105000000</v>
      </c>
      <c r="H245" s="5">
        <v>121101000</v>
      </c>
      <c r="I245" t="s">
        <v>51</v>
      </c>
      <c r="J245" t="s">
        <v>35</v>
      </c>
      <c r="K245">
        <f>COUNTIFS(예실[계정코드], 예실[[#This Row],[계정코드]], 예실[월], 예실[[#This Row],[월]])</f>
        <v>1</v>
      </c>
      <c r="L245">
        <f>AVERAGEIFS(예실[실적], 예실[계정코드], 예실[[#This Row],[계정코드]])</f>
        <v>128395666.66666667</v>
      </c>
      <c r="M245">
        <f>IF(ISNUMBER(예실[[#This Row],[실적]]), 예실[[#This Row],[실적]]/예실[[#This Row],[계정평균]], "")</f>
        <v>0.94318603691194147</v>
      </c>
      <c r="N245" t="str">
        <f>IF(예실[[#This Row],[평균대비배수]]="", "", IF(예실[[#This Row],[평균대비배수]]&gt;=튀는값배수기준, "원천확인", ""))</f>
        <v/>
      </c>
      <c r="O245" t="str">
        <f>예실[[#This Row],[계정코드]]&amp;"|"&amp;TEXT(예실[[#This Row],[월]], "yyyy-mm")</f>
        <v>6160|2026-01</v>
      </c>
      <c r="P245" s="28" t="str">
        <f>IFERROR(INDEX(보정[보정 값], MATCH(예실[[#This Row],[키]], 보정[키], 0)), "")</f>
        <v/>
      </c>
      <c r="Q245" s="28">
        <f>IF(예실[[#This Row],[보정값]]&lt;&gt;"", 예실[[#This Row],[보정값]], IF(예실[[#This Row],[실적]]="", "", 예실[[#This Row],[실적]]))</f>
        <v>121101000</v>
      </c>
      <c r="R245" t="str">
        <f>IF(예실[[#This Row],[분석실적]]="","MISSING", IF(NOT(ISNUMBER(예실[[#This Row],[분석실적]])),"INVALID", IF(예실[[#This Row],[예산]]=0,"NO_BUDGET","OK")))</f>
        <v>OK</v>
      </c>
      <c r="S245" s="5">
        <f>IF(예실[[#This Row],[데이터상태]]&lt;&gt;"OK", "", IF(예실[[#This Row],[계정유형]]="수익", 예실[[#This Row],[예산]]-예실[[#This Row],[분석실적]], 예실[[#This Row],[분석실적]]-예실[[#This Row],[예산]]))</f>
        <v>16101000</v>
      </c>
      <c r="T245">
        <f>IF(예실[[#This Row],[데이터상태]]&lt;&gt;"OK", "", 예실[[#This Row],[불리금액]]/예실[[#This Row],[예산]])</f>
        <v>0.15334285714285714</v>
      </c>
      <c r="U2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46" spans="1:21">
      <c r="A246" t="s">
        <v>61</v>
      </c>
      <c r="B246" t="s">
        <v>62</v>
      </c>
      <c r="C246" s="6">
        <v>46054</v>
      </c>
      <c r="D246">
        <v>2026</v>
      </c>
      <c r="E246">
        <v>2</v>
      </c>
      <c r="F246">
        <v>1</v>
      </c>
      <c r="G246" s="5">
        <v>105000000</v>
      </c>
      <c r="H246" s="5">
        <v>117833000</v>
      </c>
      <c r="I246" t="s">
        <v>51</v>
      </c>
      <c r="J246" t="s">
        <v>35</v>
      </c>
      <c r="K246">
        <f>COUNTIFS(예실[계정코드], 예실[[#This Row],[계정코드]], 예실[월], 예실[[#This Row],[월]])</f>
        <v>1</v>
      </c>
      <c r="L246">
        <f>AVERAGEIFS(예실[실적], 예실[계정코드], 예실[[#This Row],[계정코드]])</f>
        <v>128395666.66666667</v>
      </c>
      <c r="M246">
        <f>IF(ISNUMBER(예실[[#This Row],[실적]]), 예실[[#This Row],[실적]]/예실[[#This Row],[계정평균]], "")</f>
        <v>0.91773346452502291</v>
      </c>
      <c r="N246" t="str">
        <f>IF(예실[[#This Row],[평균대비배수]]="", "", IF(예실[[#This Row],[평균대비배수]]&gt;=튀는값배수기준, "원천확인", ""))</f>
        <v/>
      </c>
      <c r="O246" t="str">
        <f>예실[[#This Row],[계정코드]]&amp;"|"&amp;TEXT(예실[[#This Row],[월]], "yyyy-mm")</f>
        <v>6160|2026-02</v>
      </c>
      <c r="P246" s="28" t="str">
        <f>IFERROR(INDEX(보정[보정 값], MATCH(예실[[#This Row],[키]], 보정[키], 0)), "")</f>
        <v/>
      </c>
      <c r="Q246" s="28">
        <f>IF(예실[[#This Row],[보정값]]&lt;&gt;"", 예실[[#This Row],[보정값]], IF(예실[[#This Row],[실적]]="", "", 예실[[#This Row],[실적]]))</f>
        <v>117833000</v>
      </c>
      <c r="R246" t="str">
        <f>IF(예실[[#This Row],[분석실적]]="","MISSING", IF(NOT(ISNUMBER(예실[[#This Row],[분석실적]])),"INVALID", IF(예실[[#This Row],[예산]]=0,"NO_BUDGET","OK")))</f>
        <v>OK</v>
      </c>
      <c r="S246" s="5">
        <f>IF(예실[[#This Row],[데이터상태]]&lt;&gt;"OK", "", IF(예실[[#This Row],[계정유형]]="수익", 예실[[#This Row],[예산]]-예실[[#This Row],[분석실적]], 예실[[#This Row],[분석실적]]-예실[[#This Row],[예산]]))</f>
        <v>12833000</v>
      </c>
      <c r="T246">
        <f>IF(예실[[#This Row],[데이터상태]]&lt;&gt;"OK", "", 예실[[#This Row],[불리금액]]/예실[[#This Row],[예산]])</f>
        <v>0.12221904761904762</v>
      </c>
      <c r="U2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47" spans="1:21">
      <c r="A247" t="s">
        <v>61</v>
      </c>
      <c r="B247" t="s">
        <v>62</v>
      </c>
      <c r="C247" s="6">
        <v>46082</v>
      </c>
      <c r="D247">
        <v>2026</v>
      </c>
      <c r="E247">
        <v>3</v>
      </c>
      <c r="F247">
        <v>1</v>
      </c>
      <c r="G247" s="5">
        <v>105000000</v>
      </c>
      <c r="H247" s="5">
        <v>119161000</v>
      </c>
      <c r="I247" t="s">
        <v>51</v>
      </c>
      <c r="J247" t="s">
        <v>35</v>
      </c>
      <c r="K247">
        <f>COUNTIFS(예실[계정코드], 예실[[#This Row],[계정코드]], 예실[월], 예실[[#This Row],[월]])</f>
        <v>1</v>
      </c>
      <c r="L247">
        <f>AVERAGEIFS(예실[실적], 예실[계정코드], 예실[[#This Row],[계정코드]])</f>
        <v>128395666.66666667</v>
      </c>
      <c r="M247">
        <f>IF(ISNUMBER(예실[[#This Row],[실적]]), 예실[[#This Row],[실적]]/예실[[#This Row],[계정평균]], "")</f>
        <v>0.9280764927165247</v>
      </c>
      <c r="N247" t="str">
        <f>IF(예실[[#This Row],[평균대비배수]]="", "", IF(예실[[#This Row],[평균대비배수]]&gt;=튀는값배수기준, "원천확인", ""))</f>
        <v/>
      </c>
      <c r="O247" t="str">
        <f>예실[[#This Row],[계정코드]]&amp;"|"&amp;TEXT(예실[[#This Row],[월]], "yyyy-mm")</f>
        <v>6160|2026-03</v>
      </c>
      <c r="P247" s="28" t="str">
        <f>IFERROR(INDEX(보정[보정 값], MATCH(예실[[#This Row],[키]], 보정[키], 0)), "")</f>
        <v/>
      </c>
      <c r="Q247" s="28">
        <f>IF(예실[[#This Row],[보정값]]&lt;&gt;"", 예실[[#This Row],[보정값]], IF(예실[[#This Row],[실적]]="", "", 예실[[#This Row],[실적]]))</f>
        <v>119161000</v>
      </c>
      <c r="R247" t="str">
        <f>IF(예실[[#This Row],[분석실적]]="","MISSING", IF(NOT(ISNUMBER(예실[[#This Row],[분석실적]])),"INVALID", IF(예실[[#This Row],[예산]]=0,"NO_BUDGET","OK")))</f>
        <v>OK</v>
      </c>
      <c r="S247" s="5">
        <f>IF(예실[[#This Row],[데이터상태]]&lt;&gt;"OK", "", IF(예실[[#This Row],[계정유형]]="수익", 예실[[#This Row],[예산]]-예실[[#This Row],[분석실적]], 예실[[#This Row],[분석실적]]-예실[[#This Row],[예산]]))</f>
        <v>14161000</v>
      </c>
      <c r="T247">
        <f>IF(예실[[#This Row],[데이터상태]]&lt;&gt;"OK", "", 예실[[#This Row],[불리금액]]/예실[[#This Row],[예산]])</f>
        <v>0.13486666666666666</v>
      </c>
      <c r="U2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48" spans="1:21">
      <c r="A248" t="s">
        <v>61</v>
      </c>
      <c r="B248" t="s">
        <v>62</v>
      </c>
      <c r="C248" s="6">
        <v>46113</v>
      </c>
      <c r="D248">
        <v>2026</v>
      </c>
      <c r="E248">
        <v>4</v>
      </c>
      <c r="F248">
        <v>2</v>
      </c>
      <c r="G248" s="5">
        <v>105000000</v>
      </c>
      <c r="H248" s="5">
        <v>117988000</v>
      </c>
      <c r="I248" t="s">
        <v>51</v>
      </c>
      <c r="J248" t="s">
        <v>35</v>
      </c>
      <c r="K248">
        <f>COUNTIFS(예실[계정코드], 예실[[#This Row],[계정코드]], 예실[월], 예실[[#This Row],[월]])</f>
        <v>1</v>
      </c>
      <c r="L248">
        <f>AVERAGEIFS(예실[실적], 예실[계정코드], 예실[[#This Row],[계정코드]])</f>
        <v>128395666.66666667</v>
      </c>
      <c r="M248">
        <f>IF(ISNUMBER(예실[[#This Row],[실적]]), 예실[[#This Row],[실적]]/예실[[#This Row],[계정평균]], "")</f>
        <v>0.91894067037568761</v>
      </c>
      <c r="N248" t="str">
        <f>IF(예실[[#This Row],[평균대비배수]]="", "", IF(예실[[#This Row],[평균대비배수]]&gt;=튀는값배수기준, "원천확인", ""))</f>
        <v/>
      </c>
      <c r="O248" t="str">
        <f>예실[[#This Row],[계정코드]]&amp;"|"&amp;TEXT(예실[[#This Row],[월]], "yyyy-mm")</f>
        <v>6160|2026-04</v>
      </c>
      <c r="P248" s="28" t="str">
        <f>IFERROR(INDEX(보정[보정 값], MATCH(예실[[#This Row],[키]], 보정[키], 0)), "")</f>
        <v/>
      </c>
      <c r="Q248" s="28">
        <f>IF(예실[[#This Row],[보정값]]&lt;&gt;"", 예실[[#This Row],[보정값]], IF(예실[[#This Row],[실적]]="", "", 예실[[#This Row],[실적]]))</f>
        <v>117988000</v>
      </c>
      <c r="R248" t="str">
        <f>IF(예실[[#This Row],[분석실적]]="","MISSING", IF(NOT(ISNUMBER(예실[[#This Row],[분석실적]])),"INVALID", IF(예실[[#This Row],[예산]]=0,"NO_BUDGET","OK")))</f>
        <v>OK</v>
      </c>
      <c r="S248" s="5">
        <f>IF(예실[[#This Row],[데이터상태]]&lt;&gt;"OK", "", IF(예실[[#This Row],[계정유형]]="수익", 예실[[#This Row],[예산]]-예실[[#This Row],[분석실적]], 예실[[#This Row],[분석실적]]-예실[[#This Row],[예산]]))</f>
        <v>12988000</v>
      </c>
      <c r="T248">
        <f>IF(예실[[#This Row],[데이터상태]]&lt;&gt;"OK", "", 예실[[#This Row],[불리금액]]/예실[[#This Row],[예산]])</f>
        <v>0.12369523809523809</v>
      </c>
      <c r="U2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49" spans="1:21">
      <c r="A249" t="s">
        <v>61</v>
      </c>
      <c r="B249" t="s">
        <v>62</v>
      </c>
      <c r="C249" s="6">
        <v>46143</v>
      </c>
      <c r="D249">
        <v>2026</v>
      </c>
      <c r="E249">
        <v>5</v>
      </c>
      <c r="F249">
        <v>2</v>
      </c>
      <c r="G249" s="5">
        <v>105000000</v>
      </c>
      <c r="H249" s="5">
        <v>119667000</v>
      </c>
      <c r="I249" t="s">
        <v>51</v>
      </c>
      <c r="J249" t="s">
        <v>35</v>
      </c>
      <c r="K249">
        <f>COUNTIFS(예실[계정코드], 예실[[#This Row],[계정코드]], 예실[월], 예실[[#This Row],[월]])</f>
        <v>1</v>
      </c>
      <c r="L249">
        <f>AVERAGEIFS(예실[실적], 예실[계정코드], 예실[[#This Row],[계정코드]])</f>
        <v>128395666.66666667</v>
      </c>
      <c r="M249">
        <f>IF(ISNUMBER(예실[[#This Row],[실적]]), 예실[[#This Row],[실적]]/예실[[#This Row],[계정평균]], "")</f>
        <v>0.93201743568708184</v>
      </c>
      <c r="N249" t="str">
        <f>IF(예실[[#This Row],[평균대비배수]]="", "", IF(예실[[#This Row],[평균대비배수]]&gt;=튀는값배수기준, "원천확인", ""))</f>
        <v/>
      </c>
      <c r="O249" t="str">
        <f>예실[[#This Row],[계정코드]]&amp;"|"&amp;TEXT(예실[[#This Row],[월]], "yyyy-mm")</f>
        <v>6160|2026-05</v>
      </c>
      <c r="P249" s="28" t="str">
        <f>IFERROR(INDEX(보정[보정 값], MATCH(예실[[#This Row],[키]], 보정[키], 0)), "")</f>
        <v/>
      </c>
      <c r="Q249" s="28">
        <f>IF(예실[[#This Row],[보정값]]&lt;&gt;"", 예실[[#This Row],[보정값]], IF(예실[[#This Row],[실적]]="", "", 예실[[#This Row],[실적]]))</f>
        <v>119667000</v>
      </c>
      <c r="R249" t="str">
        <f>IF(예실[[#This Row],[분석실적]]="","MISSING", IF(NOT(ISNUMBER(예실[[#This Row],[분석실적]])),"INVALID", IF(예실[[#This Row],[예산]]=0,"NO_BUDGET","OK")))</f>
        <v>OK</v>
      </c>
      <c r="S249" s="5">
        <f>IF(예실[[#This Row],[데이터상태]]&lt;&gt;"OK", "", IF(예실[[#This Row],[계정유형]]="수익", 예실[[#This Row],[예산]]-예실[[#This Row],[분석실적]], 예실[[#This Row],[분석실적]]-예실[[#This Row],[예산]]))</f>
        <v>14667000</v>
      </c>
      <c r="T249">
        <f>IF(예실[[#This Row],[데이터상태]]&lt;&gt;"OK", "", 예실[[#This Row],[불리금액]]/예실[[#This Row],[예산]])</f>
        <v>0.13968571428571427</v>
      </c>
      <c r="U2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50" spans="1:21">
      <c r="A250" t="s">
        <v>61</v>
      </c>
      <c r="B250" t="s">
        <v>62</v>
      </c>
      <c r="C250" s="6">
        <v>46174</v>
      </c>
      <c r="D250">
        <v>2026</v>
      </c>
      <c r="E250">
        <v>6</v>
      </c>
      <c r="F250">
        <v>2</v>
      </c>
      <c r="G250" s="5">
        <v>105000000</v>
      </c>
      <c r="H250" s="5">
        <v>119812000</v>
      </c>
      <c r="I250" t="s">
        <v>51</v>
      </c>
      <c r="J250" t="s">
        <v>35</v>
      </c>
      <c r="K250">
        <f>COUNTIFS(예실[계정코드], 예실[[#This Row],[계정코드]], 예실[월], 예실[[#This Row],[월]])</f>
        <v>1</v>
      </c>
      <c r="L250">
        <f>AVERAGEIFS(예실[실적], 예실[계정코드], 예실[[#This Row],[계정코드]])</f>
        <v>128395666.66666667</v>
      </c>
      <c r="M250">
        <f>IF(ISNUMBER(예실[[#This Row],[실적]]), 예실[[#This Row],[실적]]/예실[[#This Row],[계정평균]], "")</f>
        <v>0.93314675728931662</v>
      </c>
      <c r="N250" t="str">
        <f>IF(예실[[#This Row],[평균대비배수]]="", "", IF(예실[[#This Row],[평균대비배수]]&gt;=튀는값배수기준, "원천확인", ""))</f>
        <v/>
      </c>
      <c r="O250" t="str">
        <f>예실[[#This Row],[계정코드]]&amp;"|"&amp;TEXT(예실[[#This Row],[월]], "yyyy-mm")</f>
        <v>6160|2026-06</v>
      </c>
      <c r="P250" s="28" t="str">
        <f>IFERROR(INDEX(보정[보정 값], MATCH(예실[[#This Row],[키]], 보정[키], 0)), "")</f>
        <v/>
      </c>
      <c r="Q250" s="28">
        <f>IF(예실[[#This Row],[보정값]]&lt;&gt;"", 예실[[#This Row],[보정값]], IF(예실[[#This Row],[실적]]="", "", 예실[[#This Row],[실적]]))</f>
        <v>119812000</v>
      </c>
      <c r="R250" t="str">
        <f>IF(예실[[#This Row],[분석실적]]="","MISSING", IF(NOT(ISNUMBER(예실[[#This Row],[분석실적]])),"INVALID", IF(예실[[#This Row],[예산]]=0,"NO_BUDGET","OK")))</f>
        <v>OK</v>
      </c>
      <c r="S250" s="5">
        <f>IF(예실[[#This Row],[데이터상태]]&lt;&gt;"OK", "", IF(예실[[#This Row],[계정유형]]="수익", 예실[[#This Row],[예산]]-예실[[#This Row],[분석실적]], 예실[[#This Row],[분석실적]]-예실[[#This Row],[예산]]))</f>
        <v>14812000</v>
      </c>
      <c r="T250">
        <f>IF(예실[[#This Row],[데이터상태]]&lt;&gt;"OK", "", 예실[[#This Row],[불리금액]]/예실[[#This Row],[예산]])</f>
        <v>0.14106666666666667</v>
      </c>
      <c r="U2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51" spans="1:21">
      <c r="A251" t="s">
        <v>61</v>
      </c>
      <c r="B251" t="s">
        <v>62</v>
      </c>
      <c r="C251" s="6">
        <v>46204</v>
      </c>
      <c r="D251">
        <v>2026</v>
      </c>
      <c r="E251">
        <v>7</v>
      </c>
      <c r="F251">
        <v>3</v>
      </c>
      <c r="G251" s="5">
        <v>105000000</v>
      </c>
      <c r="H251" s="5">
        <v>117868000</v>
      </c>
      <c r="I251" t="s">
        <v>51</v>
      </c>
      <c r="J251" t="s">
        <v>35</v>
      </c>
      <c r="K251">
        <f>COUNTIFS(예실[계정코드], 예실[[#This Row],[계정코드]], 예실[월], 예실[[#This Row],[월]])</f>
        <v>1</v>
      </c>
      <c r="L251">
        <f>AVERAGEIFS(예실[실적], 예실[계정코드], 예실[[#This Row],[계정코드]])</f>
        <v>128395666.66666667</v>
      </c>
      <c r="M251">
        <f>IF(ISNUMBER(예실[[#This Row],[실적]]), 예실[[#This Row],[실적]]/예실[[#This Row],[계정평균]], "")</f>
        <v>0.91800605939452784</v>
      </c>
      <c r="N251" t="str">
        <f>IF(예실[[#This Row],[평균대비배수]]="", "", IF(예실[[#This Row],[평균대비배수]]&gt;=튀는값배수기준, "원천확인", ""))</f>
        <v/>
      </c>
      <c r="O251" t="str">
        <f>예실[[#This Row],[계정코드]]&amp;"|"&amp;TEXT(예실[[#This Row],[월]], "yyyy-mm")</f>
        <v>6160|2026-07</v>
      </c>
      <c r="P251" s="28" t="str">
        <f>IFERROR(INDEX(보정[보정 값], MATCH(예실[[#This Row],[키]], 보정[키], 0)), "")</f>
        <v/>
      </c>
      <c r="Q251" s="28">
        <f>IF(예실[[#This Row],[보정값]]&lt;&gt;"", 예실[[#This Row],[보정값]], IF(예실[[#This Row],[실적]]="", "", 예실[[#This Row],[실적]]))</f>
        <v>117868000</v>
      </c>
      <c r="R251" t="str">
        <f>IF(예실[[#This Row],[분석실적]]="","MISSING", IF(NOT(ISNUMBER(예실[[#This Row],[분석실적]])),"INVALID", IF(예실[[#This Row],[예산]]=0,"NO_BUDGET","OK")))</f>
        <v>OK</v>
      </c>
      <c r="S251" s="5">
        <f>IF(예실[[#This Row],[데이터상태]]&lt;&gt;"OK", "", IF(예실[[#This Row],[계정유형]]="수익", 예실[[#This Row],[예산]]-예실[[#This Row],[분석실적]], 예실[[#This Row],[분석실적]]-예실[[#This Row],[예산]]))</f>
        <v>12868000</v>
      </c>
      <c r="T251">
        <f>IF(예실[[#This Row],[데이터상태]]&lt;&gt;"OK", "", 예실[[#This Row],[불리금액]]/예실[[#This Row],[예산]])</f>
        <v>0.12255238095238095</v>
      </c>
      <c r="U2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52" spans="1:21">
      <c r="A252" t="s">
        <v>61</v>
      </c>
      <c r="B252" t="s">
        <v>62</v>
      </c>
      <c r="C252" s="6">
        <v>46235</v>
      </c>
      <c r="D252">
        <v>2026</v>
      </c>
      <c r="E252">
        <v>8</v>
      </c>
      <c r="F252">
        <v>3</v>
      </c>
      <c r="G252" s="5">
        <v>105000000</v>
      </c>
      <c r="H252" s="5">
        <v>120215000</v>
      </c>
      <c r="I252" t="s">
        <v>51</v>
      </c>
      <c r="J252" t="s">
        <v>35</v>
      </c>
      <c r="K252">
        <f>COUNTIFS(예실[계정코드], 예실[[#This Row],[계정코드]], 예실[월], 예실[[#This Row],[월]])</f>
        <v>1</v>
      </c>
      <c r="L252">
        <f>AVERAGEIFS(예실[실적], 예실[계정코드], 예실[[#This Row],[계정코드]])</f>
        <v>128395666.66666667</v>
      </c>
      <c r="M252">
        <f>IF(ISNUMBER(예실[[#This Row],[실적]]), 예실[[#This Row],[실적]]/예실[[#This Row],[계정평균]], "")</f>
        <v>0.93628549250104487</v>
      </c>
      <c r="N252" t="str">
        <f>IF(예실[[#This Row],[평균대비배수]]="", "", IF(예실[[#This Row],[평균대비배수]]&gt;=튀는값배수기준, "원천확인", ""))</f>
        <v/>
      </c>
      <c r="O252" t="str">
        <f>예실[[#This Row],[계정코드]]&amp;"|"&amp;TEXT(예실[[#This Row],[월]], "yyyy-mm")</f>
        <v>6160|2026-08</v>
      </c>
      <c r="P252" s="28" t="str">
        <f>IFERROR(INDEX(보정[보정 값], MATCH(예실[[#This Row],[키]], 보정[키], 0)), "")</f>
        <v/>
      </c>
      <c r="Q252" s="28">
        <f>IF(예실[[#This Row],[보정값]]&lt;&gt;"", 예실[[#This Row],[보정값]], IF(예실[[#This Row],[실적]]="", "", 예실[[#This Row],[실적]]))</f>
        <v>120215000</v>
      </c>
      <c r="R252" t="str">
        <f>IF(예실[[#This Row],[분석실적]]="","MISSING", IF(NOT(ISNUMBER(예실[[#This Row],[분석실적]])),"INVALID", IF(예실[[#This Row],[예산]]=0,"NO_BUDGET","OK")))</f>
        <v>OK</v>
      </c>
      <c r="S252" s="5">
        <f>IF(예실[[#This Row],[데이터상태]]&lt;&gt;"OK", "", IF(예실[[#This Row],[계정유형]]="수익", 예실[[#This Row],[예산]]-예실[[#This Row],[분석실적]], 예실[[#This Row],[분석실적]]-예실[[#This Row],[예산]]))</f>
        <v>15215000</v>
      </c>
      <c r="T252">
        <f>IF(예실[[#This Row],[데이터상태]]&lt;&gt;"OK", "", 예실[[#This Row],[불리금액]]/예실[[#This Row],[예산]])</f>
        <v>0.1449047619047619</v>
      </c>
      <c r="U2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53" spans="1:21">
      <c r="A253" t="s">
        <v>67</v>
      </c>
      <c r="B253" t="s">
        <v>68</v>
      </c>
      <c r="C253" s="6">
        <v>46266</v>
      </c>
      <c r="D253">
        <v>2026</v>
      </c>
      <c r="E253">
        <v>9</v>
      </c>
      <c r="F253">
        <v>3</v>
      </c>
      <c r="G253" s="5">
        <v>25000000</v>
      </c>
      <c r="H253" s="5">
        <v>25969000</v>
      </c>
      <c r="I253" t="s">
        <v>51</v>
      </c>
      <c r="J253" t="s">
        <v>44</v>
      </c>
      <c r="K253">
        <f>COUNTIFS(예실[계정코드], 예실[[#This Row],[계정코드]], 예실[월], 예실[[#This Row],[월]])</f>
        <v>1</v>
      </c>
      <c r="L253">
        <f>AVERAGEIFS(예실[실적], 예실[계정코드], 예실[[#This Row],[계정코드]])</f>
        <v>24819190.476190478</v>
      </c>
      <c r="M253">
        <f>IF(ISNUMBER(예실[[#This Row],[실적]]), 예실[[#This Row],[실적]]/예실[[#This Row],[계정평균]], "")</f>
        <v>1.0463274386371528</v>
      </c>
      <c r="N253" t="str">
        <f>IF(예실[[#This Row],[평균대비배수]]="", "", IF(예실[[#This Row],[평균대비배수]]&gt;=튀는값배수기준, "원천확인", ""))</f>
        <v/>
      </c>
      <c r="O253" t="str">
        <f>예실[[#This Row],[계정코드]]&amp;"|"&amp;TEXT(예실[[#This Row],[월]], "yyyy-mm")</f>
        <v>6190|2026-09</v>
      </c>
      <c r="P253" s="28" t="str">
        <f>IFERROR(INDEX(보정[보정 값], MATCH(예실[[#This Row],[키]], 보정[키], 0)), "")</f>
        <v/>
      </c>
      <c r="Q253" s="28">
        <f>IF(예실[[#This Row],[보정값]]&lt;&gt;"", 예실[[#This Row],[보정값]], IF(예실[[#This Row],[실적]]="", "", 예실[[#This Row],[실적]]))</f>
        <v>25969000</v>
      </c>
      <c r="R253" t="str">
        <f>IF(예실[[#This Row],[분석실적]]="","MISSING", IF(NOT(ISNUMBER(예실[[#This Row],[분석실적]])),"INVALID", IF(예실[[#This Row],[예산]]=0,"NO_BUDGET","OK")))</f>
        <v>OK</v>
      </c>
      <c r="S253" s="5">
        <f>IF(예실[[#This Row],[데이터상태]]&lt;&gt;"OK", "", IF(예실[[#This Row],[계정유형]]="수익", 예실[[#This Row],[예산]]-예실[[#This Row],[분석실적]], 예실[[#This Row],[분석실적]]-예실[[#This Row],[예산]]))</f>
        <v>969000</v>
      </c>
      <c r="T253" s="31">
        <f>IF(예실[[#This Row],[데이터상태]]&lt;&gt;"OK", "", 예실[[#This Row],[불리금액]]/예실[[#This Row],[예산]])</f>
        <v>3.8760000000000003E-2</v>
      </c>
      <c r="U2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54" spans="1:21">
      <c r="A254" t="s">
        <v>63</v>
      </c>
      <c r="B254" t="s">
        <v>64</v>
      </c>
      <c r="C254" s="6">
        <v>45658</v>
      </c>
      <c r="D254">
        <v>2025</v>
      </c>
      <c r="E254">
        <v>1</v>
      </c>
      <c r="F254">
        <v>1</v>
      </c>
      <c r="G254" s="5">
        <v>112000000</v>
      </c>
      <c r="H254" s="5">
        <v>105573000</v>
      </c>
      <c r="I254" t="s">
        <v>51</v>
      </c>
      <c r="J254" t="s">
        <v>52</v>
      </c>
      <c r="K254">
        <f>COUNTIFS(예실[계정코드], 예실[[#This Row],[계정코드]], 예실[월], 예실[[#This Row],[월]])</f>
        <v>1</v>
      </c>
      <c r="L254">
        <f>AVERAGEIFS(예실[실적], 예실[계정코드], 예실[[#This Row],[계정코드]])</f>
        <v>114062523.80952381</v>
      </c>
      <c r="M254">
        <f>IF(ISNUMBER(예실[[#This Row],[실적]]), 예실[[#This Row],[실적]]/예실[[#This Row],[계정평균]], "")</f>
        <v>0.9255713136446051</v>
      </c>
      <c r="N254" t="str">
        <f>IF(예실[[#This Row],[평균대비배수]]="", "", IF(예실[[#This Row],[평균대비배수]]&gt;=튀는값배수기준, "원천확인", ""))</f>
        <v/>
      </c>
      <c r="O254" t="str">
        <f>예실[[#This Row],[계정코드]]&amp;"|"&amp;TEXT(예실[[#This Row],[월]], "yyyy-mm")</f>
        <v>6170|2025-01</v>
      </c>
      <c r="P254" s="28" t="str">
        <f>IFERROR(INDEX(보정[보정 값], MATCH(예실[[#This Row],[키]], 보정[키], 0)), "")</f>
        <v/>
      </c>
      <c r="Q254" s="28">
        <f>IF(예실[[#This Row],[보정값]]&lt;&gt;"", 예실[[#This Row],[보정값]], IF(예실[[#This Row],[실적]]="", "", 예실[[#This Row],[실적]]))</f>
        <v>105573000</v>
      </c>
      <c r="R254" t="str">
        <f>IF(예실[[#This Row],[분석실적]]="","MISSING", IF(NOT(ISNUMBER(예실[[#This Row],[분석실적]])),"INVALID", IF(예실[[#This Row],[예산]]=0,"NO_BUDGET","OK")))</f>
        <v>OK</v>
      </c>
      <c r="S254" s="5">
        <f>IF(예실[[#This Row],[데이터상태]]&lt;&gt;"OK", "", IF(예실[[#This Row],[계정유형]]="수익", 예실[[#This Row],[예산]]-예실[[#This Row],[분석실적]], 예실[[#This Row],[분석실적]]-예실[[#This Row],[예산]]))</f>
        <v>-6427000</v>
      </c>
      <c r="T254">
        <f>IF(예실[[#This Row],[데이터상태]]&lt;&gt;"OK", "", 예실[[#This Row],[불리금액]]/예실[[#This Row],[예산]])</f>
        <v>-5.7383928571428572E-2</v>
      </c>
      <c r="U2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55" spans="1:21">
      <c r="A255" t="s">
        <v>63</v>
      </c>
      <c r="B255" t="s">
        <v>64</v>
      </c>
      <c r="C255" s="6">
        <v>45689</v>
      </c>
      <c r="D255">
        <v>2025</v>
      </c>
      <c r="E255">
        <v>2</v>
      </c>
      <c r="F255">
        <v>1</v>
      </c>
      <c r="G255" s="5">
        <v>112000000</v>
      </c>
      <c r="H255" s="5">
        <v>102038000</v>
      </c>
      <c r="I255" t="s">
        <v>51</v>
      </c>
      <c r="J255" t="s">
        <v>52</v>
      </c>
      <c r="K255">
        <f>COUNTIFS(예실[계정코드], 예실[[#This Row],[계정코드]], 예실[월], 예실[[#This Row],[월]])</f>
        <v>1</v>
      </c>
      <c r="L255">
        <f>AVERAGEIFS(예실[실적], 예실[계정코드], 예실[[#This Row],[계정코드]])</f>
        <v>114062523.80952381</v>
      </c>
      <c r="M255">
        <f>IF(ISNUMBER(예실[[#This Row],[실적]]), 예실[[#This Row],[실적]]/예실[[#This Row],[계정평균]], "")</f>
        <v>0.89457953929194223</v>
      </c>
      <c r="N255" t="str">
        <f>IF(예실[[#This Row],[평균대비배수]]="", "", IF(예실[[#This Row],[평균대비배수]]&gt;=튀는값배수기준, "원천확인", ""))</f>
        <v/>
      </c>
      <c r="O255" t="str">
        <f>예실[[#This Row],[계정코드]]&amp;"|"&amp;TEXT(예실[[#This Row],[월]], "yyyy-mm")</f>
        <v>6170|2025-02</v>
      </c>
      <c r="P255" s="28" t="str">
        <f>IFERROR(INDEX(보정[보정 값], MATCH(예실[[#This Row],[키]], 보정[키], 0)), "")</f>
        <v/>
      </c>
      <c r="Q255" s="28">
        <f>IF(예실[[#This Row],[보정값]]&lt;&gt;"", 예실[[#This Row],[보정값]], IF(예실[[#This Row],[실적]]="", "", 예실[[#This Row],[실적]]))</f>
        <v>102038000</v>
      </c>
      <c r="R255" t="str">
        <f>IF(예실[[#This Row],[분석실적]]="","MISSING", IF(NOT(ISNUMBER(예실[[#This Row],[분석실적]])),"INVALID", IF(예실[[#This Row],[예산]]=0,"NO_BUDGET","OK")))</f>
        <v>OK</v>
      </c>
      <c r="S255" s="5">
        <f>IF(예실[[#This Row],[데이터상태]]&lt;&gt;"OK", "", IF(예실[[#This Row],[계정유형]]="수익", 예실[[#This Row],[예산]]-예실[[#This Row],[분석실적]], 예실[[#This Row],[분석실적]]-예실[[#This Row],[예산]]))</f>
        <v>-9962000</v>
      </c>
      <c r="T255">
        <f>IF(예실[[#This Row],[데이터상태]]&lt;&gt;"OK", "", 예실[[#This Row],[불리금액]]/예실[[#This Row],[예산]])</f>
        <v>-8.8946428571428565E-2</v>
      </c>
      <c r="U2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56" spans="1:21">
      <c r="A256" t="s">
        <v>63</v>
      </c>
      <c r="B256" t="s">
        <v>64</v>
      </c>
      <c r="C256" s="6">
        <v>45717</v>
      </c>
      <c r="D256">
        <v>2025</v>
      </c>
      <c r="E256">
        <v>3</v>
      </c>
      <c r="F256">
        <v>1</v>
      </c>
      <c r="G256" s="5">
        <v>112000000</v>
      </c>
      <c r="H256" s="5">
        <v>102483000</v>
      </c>
      <c r="I256" t="s">
        <v>51</v>
      </c>
      <c r="J256" t="s">
        <v>52</v>
      </c>
      <c r="K256">
        <f>COUNTIFS(예실[계정코드], 예실[[#This Row],[계정코드]], 예실[월], 예실[[#This Row],[월]])</f>
        <v>1</v>
      </c>
      <c r="L256">
        <f>AVERAGEIFS(예실[실적], 예실[계정코드], 예실[[#This Row],[계정코드]])</f>
        <v>114062523.80952381</v>
      </c>
      <c r="M256">
        <f>IF(ISNUMBER(예실[[#This Row],[실적]]), 예실[[#This Row],[실적]]/예실[[#This Row],[계정평균]], "")</f>
        <v>0.89848090834058014</v>
      </c>
      <c r="N256" t="str">
        <f>IF(예실[[#This Row],[평균대비배수]]="", "", IF(예실[[#This Row],[평균대비배수]]&gt;=튀는값배수기준, "원천확인", ""))</f>
        <v/>
      </c>
      <c r="O256" t="str">
        <f>예실[[#This Row],[계정코드]]&amp;"|"&amp;TEXT(예실[[#This Row],[월]], "yyyy-mm")</f>
        <v>6170|2025-03</v>
      </c>
      <c r="P256" s="28" t="str">
        <f>IFERROR(INDEX(보정[보정 값], MATCH(예실[[#This Row],[키]], 보정[키], 0)), "")</f>
        <v/>
      </c>
      <c r="Q256" s="28">
        <f>IF(예실[[#This Row],[보정값]]&lt;&gt;"", 예실[[#This Row],[보정값]], IF(예실[[#This Row],[실적]]="", "", 예실[[#This Row],[실적]]))</f>
        <v>102483000</v>
      </c>
      <c r="R256" t="str">
        <f>IF(예실[[#This Row],[분석실적]]="","MISSING", IF(NOT(ISNUMBER(예실[[#This Row],[분석실적]])),"INVALID", IF(예실[[#This Row],[예산]]=0,"NO_BUDGET","OK")))</f>
        <v>OK</v>
      </c>
      <c r="S256" s="5">
        <f>IF(예실[[#This Row],[데이터상태]]&lt;&gt;"OK", "", IF(예실[[#This Row],[계정유형]]="수익", 예실[[#This Row],[예산]]-예실[[#This Row],[분석실적]], 예실[[#This Row],[분석실적]]-예실[[#This Row],[예산]]))</f>
        <v>-9517000</v>
      </c>
      <c r="T256">
        <f>IF(예실[[#This Row],[데이터상태]]&lt;&gt;"OK", "", 예실[[#This Row],[불리금액]]/예실[[#This Row],[예산]])</f>
        <v>-8.4973214285714291E-2</v>
      </c>
      <c r="U2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57" spans="1:21">
      <c r="A257" t="s">
        <v>63</v>
      </c>
      <c r="B257" t="s">
        <v>64</v>
      </c>
      <c r="C257" s="6">
        <v>45748</v>
      </c>
      <c r="D257">
        <v>2025</v>
      </c>
      <c r="E257">
        <v>4</v>
      </c>
      <c r="F257">
        <v>2</v>
      </c>
      <c r="G257" s="5">
        <v>112000000</v>
      </c>
      <c r="H257" s="5">
        <v>105167000</v>
      </c>
      <c r="I257" t="s">
        <v>51</v>
      </c>
      <c r="J257" t="s">
        <v>52</v>
      </c>
      <c r="K257">
        <f>COUNTIFS(예실[계정코드], 예실[[#This Row],[계정코드]], 예실[월], 예실[[#This Row],[월]])</f>
        <v>1</v>
      </c>
      <c r="L257">
        <f>AVERAGEIFS(예실[실적], 예실[계정코드], 예실[[#This Row],[계정코드]])</f>
        <v>114062523.80952381</v>
      </c>
      <c r="M257">
        <f>IF(ISNUMBER(예실[[#This Row],[실적]]), 예실[[#This Row],[실적]]/예실[[#This Row],[계정평균]], "")</f>
        <v>0.92201186233281418</v>
      </c>
      <c r="N257" t="str">
        <f>IF(예실[[#This Row],[평균대비배수]]="", "", IF(예실[[#This Row],[평균대비배수]]&gt;=튀는값배수기준, "원천확인", ""))</f>
        <v/>
      </c>
      <c r="O257" t="str">
        <f>예실[[#This Row],[계정코드]]&amp;"|"&amp;TEXT(예실[[#This Row],[월]], "yyyy-mm")</f>
        <v>6170|2025-04</v>
      </c>
      <c r="P257" s="28" t="str">
        <f>IFERROR(INDEX(보정[보정 값], MATCH(예실[[#This Row],[키]], 보정[키], 0)), "")</f>
        <v/>
      </c>
      <c r="Q257" s="28">
        <f>IF(예실[[#This Row],[보정값]]&lt;&gt;"", 예실[[#This Row],[보정값]], IF(예실[[#This Row],[실적]]="", "", 예실[[#This Row],[실적]]))</f>
        <v>105167000</v>
      </c>
      <c r="R257" t="str">
        <f>IF(예실[[#This Row],[분석실적]]="","MISSING", IF(NOT(ISNUMBER(예실[[#This Row],[분석실적]])),"INVALID", IF(예실[[#This Row],[예산]]=0,"NO_BUDGET","OK")))</f>
        <v>OK</v>
      </c>
      <c r="S257" s="5">
        <f>IF(예실[[#This Row],[데이터상태]]&lt;&gt;"OK", "", IF(예실[[#This Row],[계정유형]]="수익", 예실[[#This Row],[예산]]-예실[[#This Row],[분석실적]], 예실[[#This Row],[분석실적]]-예실[[#This Row],[예산]]))</f>
        <v>-6833000</v>
      </c>
      <c r="T257">
        <f>IF(예실[[#This Row],[데이터상태]]&lt;&gt;"OK", "", 예실[[#This Row],[불리금액]]/예실[[#This Row],[예산]])</f>
        <v>-6.1008928571428568E-2</v>
      </c>
      <c r="U2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58" spans="1:21">
      <c r="A258" t="s">
        <v>63</v>
      </c>
      <c r="B258" t="s">
        <v>64</v>
      </c>
      <c r="C258" s="6">
        <v>45778</v>
      </c>
      <c r="D258">
        <v>2025</v>
      </c>
      <c r="E258">
        <v>5</v>
      </c>
      <c r="F258">
        <v>2</v>
      </c>
      <c r="G258" s="5">
        <v>112000000</v>
      </c>
      <c r="H258" s="5">
        <v>103530000</v>
      </c>
      <c r="I258" t="s">
        <v>51</v>
      </c>
      <c r="J258" t="s">
        <v>52</v>
      </c>
      <c r="K258">
        <f>COUNTIFS(예실[계정코드], 예실[[#This Row],[계정코드]], 예실[월], 예실[[#This Row],[월]])</f>
        <v>1</v>
      </c>
      <c r="L258">
        <f>AVERAGEIFS(예실[실적], 예실[계정코드], 예실[[#This Row],[계정코드]])</f>
        <v>114062523.80952381</v>
      </c>
      <c r="M258">
        <f>IF(ISNUMBER(예실[[#This Row],[실적]]), 예실[[#This Row],[실적]]/예실[[#This Row],[계정평균]], "")</f>
        <v>0.90766008450670121</v>
      </c>
      <c r="N258" t="str">
        <f>IF(예실[[#This Row],[평균대비배수]]="", "", IF(예실[[#This Row],[평균대비배수]]&gt;=튀는값배수기준, "원천확인", ""))</f>
        <v/>
      </c>
      <c r="O258" t="str">
        <f>예실[[#This Row],[계정코드]]&amp;"|"&amp;TEXT(예실[[#This Row],[월]], "yyyy-mm")</f>
        <v>6170|2025-05</v>
      </c>
      <c r="P258" s="28" t="str">
        <f>IFERROR(INDEX(보정[보정 값], MATCH(예실[[#This Row],[키]], 보정[키], 0)), "")</f>
        <v/>
      </c>
      <c r="Q258" s="28">
        <f>IF(예실[[#This Row],[보정값]]&lt;&gt;"", 예실[[#This Row],[보정값]], IF(예실[[#This Row],[실적]]="", "", 예실[[#This Row],[실적]]))</f>
        <v>103530000</v>
      </c>
      <c r="R258" t="str">
        <f>IF(예실[[#This Row],[분석실적]]="","MISSING", IF(NOT(ISNUMBER(예실[[#This Row],[분석실적]])),"INVALID", IF(예실[[#This Row],[예산]]=0,"NO_BUDGET","OK")))</f>
        <v>OK</v>
      </c>
      <c r="S258" s="5">
        <f>IF(예실[[#This Row],[데이터상태]]&lt;&gt;"OK", "", IF(예실[[#This Row],[계정유형]]="수익", 예실[[#This Row],[예산]]-예실[[#This Row],[분석실적]], 예실[[#This Row],[분석실적]]-예실[[#This Row],[예산]]))</f>
        <v>-8470000</v>
      </c>
      <c r="T258">
        <f>IF(예실[[#This Row],[데이터상태]]&lt;&gt;"OK", "", 예실[[#This Row],[불리금액]]/예실[[#This Row],[예산]])</f>
        <v>-7.5624999999999998E-2</v>
      </c>
      <c r="U2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59" spans="1:21">
      <c r="A259" t="s">
        <v>63</v>
      </c>
      <c r="B259" t="s">
        <v>64</v>
      </c>
      <c r="C259" s="6">
        <v>45809</v>
      </c>
      <c r="D259">
        <v>2025</v>
      </c>
      <c r="E259">
        <v>6</v>
      </c>
      <c r="F259">
        <v>2</v>
      </c>
      <c r="G259" s="5">
        <v>112000000</v>
      </c>
      <c r="H259" s="5">
        <v>102425000</v>
      </c>
      <c r="I259" t="s">
        <v>51</v>
      </c>
      <c r="J259" t="s">
        <v>52</v>
      </c>
      <c r="K259">
        <f>COUNTIFS(예실[계정코드], 예실[[#This Row],[계정코드]], 예실[월], 예실[[#This Row],[월]])</f>
        <v>1</v>
      </c>
      <c r="L259">
        <f>AVERAGEIFS(예실[실적], 예실[계정코드], 예실[[#This Row],[계정코드]])</f>
        <v>114062523.80952381</v>
      </c>
      <c r="M259">
        <f>IF(ISNUMBER(예실[[#This Row],[실적]]), 예실[[#This Row],[실적]]/예실[[#This Row],[계정평균]], "")</f>
        <v>0.89797241529603855</v>
      </c>
      <c r="N259" t="str">
        <f>IF(예실[[#This Row],[평균대비배수]]="", "", IF(예실[[#This Row],[평균대비배수]]&gt;=튀는값배수기준, "원천확인", ""))</f>
        <v/>
      </c>
      <c r="O259" t="str">
        <f>예실[[#This Row],[계정코드]]&amp;"|"&amp;TEXT(예실[[#This Row],[월]], "yyyy-mm")</f>
        <v>6170|2025-06</v>
      </c>
      <c r="P259" s="28" t="str">
        <f>IFERROR(INDEX(보정[보정 값], MATCH(예실[[#This Row],[키]], 보정[키], 0)), "")</f>
        <v/>
      </c>
      <c r="Q259" s="28">
        <f>IF(예실[[#This Row],[보정값]]&lt;&gt;"", 예실[[#This Row],[보정값]], IF(예실[[#This Row],[실적]]="", "", 예실[[#This Row],[실적]]))</f>
        <v>102425000</v>
      </c>
      <c r="R259" t="str">
        <f>IF(예실[[#This Row],[분석실적]]="","MISSING", IF(NOT(ISNUMBER(예실[[#This Row],[분석실적]])),"INVALID", IF(예실[[#This Row],[예산]]=0,"NO_BUDGET","OK")))</f>
        <v>OK</v>
      </c>
      <c r="S259" s="5">
        <f>IF(예실[[#This Row],[데이터상태]]&lt;&gt;"OK", "", IF(예실[[#This Row],[계정유형]]="수익", 예실[[#This Row],[예산]]-예실[[#This Row],[분석실적]], 예실[[#This Row],[분석실적]]-예실[[#This Row],[예산]]))</f>
        <v>-9575000</v>
      </c>
      <c r="T259">
        <f>IF(예실[[#This Row],[데이터상태]]&lt;&gt;"OK", "", 예실[[#This Row],[불리금액]]/예실[[#This Row],[예산]])</f>
        <v>-8.549107142857143E-2</v>
      </c>
      <c r="U2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0" spans="1:21">
      <c r="A260" t="s">
        <v>63</v>
      </c>
      <c r="B260" t="s">
        <v>64</v>
      </c>
      <c r="C260" s="6">
        <v>45839</v>
      </c>
      <c r="D260">
        <v>2025</v>
      </c>
      <c r="E260">
        <v>7</v>
      </c>
      <c r="F260">
        <v>3</v>
      </c>
      <c r="G260" s="5">
        <v>112000000</v>
      </c>
      <c r="H260" s="5">
        <v>103040000</v>
      </c>
      <c r="I260" t="s">
        <v>51</v>
      </c>
      <c r="J260" t="s">
        <v>52</v>
      </c>
      <c r="K260">
        <f>COUNTIFS(예실[계정코드], 예실[[#This Row],[계정코드]], 예실[월], 예실[[#This Row],[월]])</f>
        <v>1</v>
      </c>
      <c r="L260">
        <f>AVERAGEIFS(예실[실적], 예실[계정코드], 예실[[#This Row],[계정코드]])</f>
        <v>114062523.80952381</v>
      </c>
      <c r="M260">
        <f>IF(ISNUMBER(예실[[#This Row],[실적]]), 예실[[#This Row],[실적]]/예실[[#This Row],[계정평균]], "")</f>
        <v>0.90336419499247078</v>
      </c>
      <c r="N260" t="str">
        <f>IF(예실[[#This Row],[평균대비배수]]="", "", IF(예실[[#This Row],[평균대비배수]]&gt;=튀는값배수기준, "원천확인", ""))</f>
        <v/>
      </c>
      <c r="O260" t="str">
        <f>예실[[#This Row],[계정코드]]&amp;"|"&amp;TEXT(예실[[#This Row],[월]], "yyyy-mm")</f>
        <v>6170|2025-07</v>
      </c>
      <c r="P260" s="28" t="str">
        <f>IFERROR(INDEX(보정[보정 값], MATCH(예실[[#This Row],[키]], 보정[키], 0)), "")</f>
        <v/>
      </c>
      <c r="Q260" s="28">
        <f>IF(예실[[#This Row],[보정값]]&lt;&gt;"", 예실[[#This Row],[보정값]], IF(예실[[#This Row],[실적]]="", "", 예실[[#This Row],[실적]]))</f>
        <v>103040000</v>
      </c>
      <c r="R260" t="str">
        <f>IF(예실[[#This Row],[분석실적]]="","MISSING", IF(NOT(ISNUMBER(예실[[#This Row],[분석실적]])),"INVALID", IF(예실[[#This Row],[예산]]=0,"NO_BUDGET","OK")))</f>
        <v>OK</v>
      </c>
      <c r="S260" s="5">
        <f>IF(예실[[#This Row],[데이터상태]]&lt;&gt;"OK", "", IF(예실[[#This Row],[계정유형]]="수익", 예실[[#This Row],[예산]]-예실[[#This Row],[분석실적]], 예실[[#This Row],[분석실적]]-예실[[#This Row],[예산]]))</f>
        <v>-8960000</v>
      </c>
      <c r="T260">
        <f>IF(예실[[#This Row],[데이터상태]]&lt;&gt;"OK", "", 예실[[#This Row],[불리금액]]/예실[[#This Row],[예산]])</f>
        <v>-0.08</v>
      </c>
      <c r="U2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1" spans="1:21">
      <c r="A261" t="s">
        <v>63</v>
      </c>
      <c r="B261" t="s">
        <v>64</v>
      </c>
      <c r="C261" s="6">
        <v>45870</v>
      </c>
      <c r="D261">
        <v>2025</v>
      </c>
      <c r="E261">
        <v>8</v>
      </c>
      <c r="F261">
        <v>3</v>
      </c>
      <c r="G261" s="5">
        <v>112000000</v>
      </c>
      <c r="H261" s="5">
        <v>105151000</v>
      </c>
      <c r="I261" t="s">
        <v>51</v>
      </c>
      <c r="J261" t="s">
        <v>52</v>
      </c>
      <c r="K261">
        <f>COUNTIFS(예실[계정코드], 예실[[#This Row],[계정코드]], 예실[월], 예실[[#This Row],[월]])</f>
        <v>1</v>
      </c>
      <c r="L261">
        <f>AVERAGEIFS(예실[실적], 예실[계정코드], 예실[[#This Row],[계정코드]])</f>
        <v>114062523.80952381</v>
      </c>
      <c r="M261">
        <f>IF(ISNUMBER(예실[[#This Row],[실적]]), 예실[[#This Row],[실적]]/예실[[#This Row],[계정평균]], "")</f>
        <v>0.92187158838949235</v>
      </c>
      <c r="N261" t="str">
        <f>IF(예실[[#This Row],[평균대비배수]]="", "", IF(예실[[#This Row],[평균대비배수]]&gt;=튀는값배수기준, "원천확인", ""))</f>
        <v/>
      </c>
      <c r="O261" t="str">
        <f>예실[[#This Row],[계정코드]]&amp;"|"&amp;TEXT(예실[[#This Row],[월]], "yyyy-mm")</f>
        <v>6170|2025-08</v>
      </c>
      <c r="P261" s="28" t="str">
        <f>IFERROR(INDEX(보정[보정 값], MATCH(예실[[#This Row],[키]], 보정[키], 0)), "")</f>
        <v/>
      </c>
      <c r="Q261" s="28">
        <f>IF(예실[[#This Row],[보정값]]&lt;&gt;"", 예실[[#This Row],[보정값]], IF(예실[[#This Row],[실적]]="", "", 예실[[#This Row],[실적]]))</f>
        <v>105151000</v>
      </c>
      <c r="R261" t="str">
        <f>IF(예실[[#This Row],[분석실적]]="","MISSING", IF(NOT(ISNUMBER(예실[[#This Row],[분석실적]])),"INVALID", IF(예실[[#This Row],[예산]]=0,"NO_BUDGET","OK")))</f>
        <v>OK</v>
      </c>
      <c r="S261" s="5">
        <f>IF(예실[[#This Row],[데이터상태]]&lt;&gt;"OK", "", IF(예실[[#This Row],[계정유형]]="수익", 예실[[#This Row],[예산]]-예실[[#This Row],[분석실적]], 예실[[#This Row],[분석실적]]-예실[[#This Row],[예산]]))</f>
        <v>-6849000</v>
      </c>
      <c r="T261">
        <f>IF(예실[[#This Row],[데이터상태]]&lt;&gt;"OK", "", 예실[[#This Row],[불리금액]]/예실[[#This Row],[예산]])</f>
        <v>-6.1151785714285714E-2</v>
      </c>
      <c r="U2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2" spans="1:21">
      <c r="A262" t="s">
        <v>63</v>
      </c>
      <c r="B262" t="s">
        <v>64</v>
      </c>
      <c r="C262" s="6">
        <v>45901</v>
      </c>
      <c r="D262">
        <v>2025</v>
      </c>
      <c r="E262">
        <v>9</v>
      </c>
      <c r="F262">
        <v>3</v>
      </c>
      <c r="G262" s="5">
        <v>112000000</v>
      </c>
      <c r="H262" s="5">
        <v>103209000</v>
      </c>
      <c r="I262" t="s">
        <v>51</v>
      </c>
      <c r="J262" t="s">
        <v>52</v>
      </c>
      <c r="K262">
        <f>COUNTIFS(예실[계정코드], 예실[[#This Row],[계정코드]], 예실[월], 예실[[#This Row],[월]])</f>
        <v>1</v>
      </c>
      <c r="L262">
        <f>AVERAGEIFS(예실[실적], 예실[계정코드], 예실[[#This Row],[계정코드]])</f>
        <v>114062523.80952381</v>
      </c>
      <c r="M262">
        <f>IF(ISNUMBER(예실[[#This Row],[실적]]), 예실[[#This Row],[실적]]/예실[[#This Row],[계정평균]], "")</f>
        <v>0.9048458385188074</v>
      </c>
      <c r="N262" t="str">
        <f>IF(예실[[#This Row],[평균대비배수]]="", "", IF(예실[[#This Row],[평균대비배수]]&gt;=튀는값배수기준, "원천확인", ""))</f>
        <v/>
      </c>
      <c r="O262" t="str">
        <f>예실[[#This Row],[계정코드]]&amp;"|"&amp;TEXT(예실[[#This Row],[월]], "yyyy-mm")</f>
        <v>6170|2025-09</v>
      </c>
      <c r="P262" s="28" t="str">
        <f>IFERROR(INDEX(보정[보정 값], MATCH(예실[[#This Row],[키]], 보정[키], 0)), "")</f>
        <v/>
      </c>
      <c r="Q262" s="28">
        <f>IF(예실[[#This Row],[보정값]]&lt;&gt;"", 예실[[#This Row],[보정값]], IF(예실[[#This Row],[실적]]="", "", 예실[[#This Row],[실적]]))</f>
        <v>103209000</v>
      </c>
      <c r="R262" t="str">
        <f>IF(예실[[#This Row],[분석실적]]="","MISSING", IF(NOT(ISNUMBER(예실[[#This Row],[분석실적]])),"INVALID", IF(예실[[#This Row],[예산]]=0,"NO_BUDGET","OK")))</f>
        <v>OK</v>
      </c>
      <c r="S262" s="5">
        <f>IF(예실[[#This Row],[데이터상태]]&lt;&gt;"OK", "", IF(예실[[#This Row],[계정유형]]="수익", 예실[[#This Row],[예산]]-예실[[#This Row],[분석실적]], 예실[[#This Row],[분석실적]]-예실[[#This Row],[예산]]))</f>
        <v>-8791000</v>
      </c>
      <c r="T262">
        <f>IF(예실[[#This Row],[데이터상태]]&lt;&gt;"OK", "", 예실[[#This Row],[불리금액]]/예실[[#This Row],[예산]])</f>
        <v>-7.8491071428571424E-2</v>
      </c>
      <c r="U2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3" spans="1:21">
      <c r="A263" t="s">
        <v>63</v>
      </c>
      <c r="B263" t="s">
        <v>64</v>
      </c>
      <c r="C263" s="6">
        <v>45931</v>
      </c>
      <c r="D263">
        <v>2025</v>
      </c>
      <c r="E263">
        <v>10</v>
      </c>
      <c r="F263">
        <v>4</v>
      </c>
      <c r="G263" s="5">
        <v>112000000</v>
      </c>
      <c r="H263" s="5">
        <v>102623000</v>
      </c>
      <c r="I263" t="s">
        <v>51</v>
      </c>
      <c r="J263" t="s">
        <v>52</v>
      </c>
      <c r="K263">
        <f>COUNTIFS(예실[계정코드], 예실[[#This Row],[계정코드]], 예실[월], 예실[[#This Row],[월]])</f>
        <v>1</v>
      </c>
      <c r="L263">
        <f>AVERAGEIFS(예실[실적], 예실[계정코드], 예실[[#This Row],[계정코드]])</f>
        <v>114062523.80952381</v>
      </c>
      <c r="M263">
        <f>IF(ISNUMBER(예실[[#This Row],[실적]]), 예실[[#This Row],[실적]]/예실[[#This Row],[계정평균]], "")</f>
        <v>0.89970830534464596</v>
      </c>
      <c r="N263" t="str">
        <f>IF(예실[[#This Row],[평균대비배수]]="", "", IF(예실[[#This Row],[평균대비배수]]&gt;=튀는값배수기준, "원천확인", ""))</f>
        <v/>
      </c>
      <c r="O263" t="str">
        <f>예실[[#This Row],[계정코드]]&amp;"|"&amp;TEXT(예실[[#This Row],[월]], "yyyy-mm")</f>
        <v>6170|2025-10</v>
      </c>
      <c r="P263" s="28" t="str">
        <f>IFERROR(INDEX(보정[보정 값], MATCH(예실[[#This Row],[키]], 보정[키], 0)), "")</f>
        <v/>
      </c>
      <c r="Q263" s="28">
        <f>IF(예실[[#This Row],[보정값]]&lt;&gt;"", 예실[[#This Row],[보정값]], IF(예실[[#This Row],[실적]]="", "", 예실[[#This Row],[실적]]))</f>
        <v>102623000</v>
      </c>
      <c r="R263" t="str">
        <f>IF(예실[[#This Row],[분석실적]]="","MISSING", IF(NOT(ISNUMBER(예실[[#This Row],[분석실적]])),"INVALID", IF(예실[[#This Row],[예산]]=0,"NO_BUDGET","OK")))</f>
        <v>OK</v>
      </c>
      <c r="S263" s="5">
        <f>IF(예실[[#This Row],[데이터상태]]&lt;&gt;"OK", "", IF(예실[[#This Row],[계정유형]]="수익", 예실[[#This Row],[예산]]-예실[[#This Row],[분석실적]], 예실[[#This Row],[분석실적]]-예실[[#This Row],[예산]]))</f>
        <v>-9377000</v>
      </c>
      <c r="T263">
        <f>IF(예실[[#This Row],[데이터상태]]&lt;&gt;"OK", "", 예실[[#This Row],[불리금액]]/예실[[#This Row],[예산]])</f>
        <v>-8.372321428571429E-2</v>
      </c>
      <c r="U2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4" spans="1:21">
      <c r="A264" t="s">
        <v>63</v>
      </c>
      <c r="B264" t="s">
        <v>64</v>
      </c>
      <c r="C264" s="6">
        <v>45962</v>
      </c>
      <c r="D264">
        <v>2025</v>
      </c>
      <c r="E264">
        <v>11</v>
      </c>
      <c r="F264">
        <v>4</v>
      </c>
      <c r="G264" s="5">
        <v>112000000</v>
      </c>
      <c r="H264" s="5">
        <v>105288000</v>
      </c>
      <c r="I264" t="s">
        <v>51</v>
      </c>
      <c r="J264" t="s">
        <v>52</v>
      </c>
      <c r="K264">
        <f>COUNTIFS(예실[계정코드], 예실[[#This Row],[계정코드]], 예실[월], 예실[[#This Row],[월]])</f>
        <v>1</v>
      </c>
      <c r="L264">
        <f>AVERAGEIFS(예실[실적], 예실[계정코드], 예실[[#This Row],[계정코드]])</f>
        <v>114062523.80952381</v>
      </c>
      <c r="M264">
        <f>IF(ISNUMBER(예실[[#This Row],[실적]]), 예실[[#This Row],[실적]]/예실[[#This Row],[계정평균]], "")</f>
        <v>0.92307268402918541</v>
      </c>
      <c r="N264" t="str">
        <f>IF(예실[[#This Row],[평균대비배수]]="", "", IF(예실[[#This Row],[평균대비배수]]&gt;=튀는값배수기준, "원천확인", ""))</f>
        <v/>
      </c>
      <c r="O264" t="str">
        <f>예실[[#This Row],[계정코드]]&amp;"|"&amp;TEXT(예실[[#This Row],[월]], "yyyy-mm")</f>
        <v>6170|2025-11</v>
      </c>
      <c r="P264" s="28" t="str">
        <f>IFERROR(INDEX(보정[보정 값], MATCH(예실[[#This Row],[키]], 보정[키], 0)), "")</f>
        <v/>
      </c>
      <c r="Q264" s="28">
        <f>IF(예실[[#This Row],[보정값]]&lt;&gt;"", 예실[[#This Row],[보정값]], IF(예실[[#This Row],[실적]]="", "", 예실[[#This Row],[실적]]))</f>
        <v>105288000</v>
      </c>
      <c r="R264" t="str">
        <f>IF(예실[[#This Row],[분석실적]]="","MISSING", IF(NOT(ISNUMBER(예실[[#This Row],[분석실적]])),"INVALID", IF(예실[[#This Row],[예산]]=0,"NO_BUDGET","OK")))</f>
        <v>OK</v>
      </c>
      <c r="S264" s="5">
        <f>IF(예실[[#This Row],[데이터상태]]&lt;&gt;"OK", "", IF(예실[[#This Row],[계정유형]]="수익", 예실[[#This Row],[예산]]-예실[[#This Row],[분석실적]], 예실[[#This Row],[분석실적]]-예실[[#This Row],[예산]]))</f>
        <v>-6712000</v>
      </c>
      <c r="T264">
        <f>IF(예실[[#This Row],[데이터상태]]&lt;&gt;"OK", "", 예실[[#This Row],[불리금액]]/예실[[#This Row],[예산]])</f>
        <v>-5.9928571428571428E-2</v>
      </c>
      <c r="U2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5" spans="1:21">
      <c r="A265" t="s">
        <v>63</v>
      </c>
      <c r="B265" t="s">
        <v>64</v>
      </c>
      <c r="C265" s="6">
        <v>45992</v>
      </c>
      <c r="D265">
        <v>2025</v>
      </c>
      <c r="E265">
        <v>12</v>
      </c>
      <c r="F265">
        <v>4</v>
      </c>
      <c r="G265" s="5">
        <v>112000000</v>
      </c>
      <c r="H265" s="5">
        <v>105150000</v>
      </c>
      <c r="I265" t="s">
        <v>51</v>
      </c>
      <c r="J265" t="s">
        <v>52</v>
      </c>
      <c r="K265">
        <f>COUNTIFS(예실[계정코드], 예실[[#This Row],[계정코드]], 예실[월], 예실[[#This Row],[월]])</f>
        <v>1</v>
      </c>
      <c r="L265">
        <f>AVERAGEIFS(예실[실적], 예실[계정코드], 예실[[#This Row],[계정코드]])</f>
        <v>114062523.80952381</v>
      </c>
      <c r="M265">
        <f>IF(ISNUMBER(예실[[#This Row],[실적]]), 예실[[#This Row],[실적]]/예실[[#This Row],[계정평균]], "")</f>
        <v>0.92186282126803476</v>
      </c>
      <c r="N265" t="str">
        <f>IF(예실[[#This Row],[평균대비배수]]="", "", IF(예실[[#This Row],[평균대비배수]]&gt;=튀는값배수기준, "원천확인", ""))</f>
        <v/>
      </c>
      <c r="O265" t="str">
        <f>예실[[#This Row],[계정코드]]&amp;"|"&amp;TEXT(예실[[#This Row],[월]], "yyyy-mm")</f>
        <v>6170|2025-12</v>
      </c>
      <c r="P265" s="28" t="str">
        <f>IFERROR(INDEX(보정[보정 값], MATCH(예실[[#This Row],[키]], 보정[키], 0)), "")</f>
        <v/>
      </c>
      <c r="Q265" s="28">
        <f>IF(예실[[#This Row],[보정값]]&lt;&gt;"", 예실[[#This Row],[보정값]], IF(예실[[#This Row],[실적]]="", "", 예실[[#This Row],[실적]]))</f>
        <v>105150000</v>
      </c>
      <c r="R265" t="str">
        <f>IF(예실[[#This Row],[분석실적]]="","MISSING", IF(NOT(ISNUMBER(예실[[#This Row],[분석실적]])),"INVALID", IF(예실[[#This Row],[예산]]=0,"NO_BUDGET","OK")))</f>
        <v>OK</v>
      </c>
      <c r="S265" s="5">
        <f>IF(예실[[#This Row],[데이터상태]]&lt;&gt;"OK", "", IF(예실[[#This Row],[계정유형]]="수익", 예실[[#This Row],[예산]]-예실[[#This Row],[분석실적]], 예실[[#This Row],[분석실적]]-예실[[#This Row],[예산]]))</f>
        <v>-6850000</v>
      </c>
      <c r="T265">
        <f>IF(예실[[#This Row],[데이터상태]]&lt;&gt;"OK", "", 예실[[#This Row],[불리금액]]/예실[[#This Row],[예산]])</f>
        <v>-6.1160714285714284E-2</v>
      </c>
      <c r="U2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6" spans="1:21">
      <c r="A266" t="s">
        <v>63</v>
      </c>
      <c r="B266" t="s">
        <v>64</v>
      </c>
      <c r="C266" s="6">
        <v>46023</v>
      </c>
      <c r="D266">
        <v>2026</v>
      </c>
      <c r="E266">
        <v>1</v>
      </c>
      <c r="F266">
        <v>1</v>
      </c>
      <c r="G266" s="5">
        <v>120000000</v>
      </c>
      <c r="H266" s="5">
        <v>118872000</v>
      </c>
      <c r="I266" t="s">
        <v>51</v>
      </c>
      <c r="J266" t="s">
        <v>52</v>
      </c>
      <c r="K266">
        <f>COUNTIFS(예실[계정코드], 예실[[#This Row],[계정코드]], 예실[월], 예실[[#This Row],[월]])</f>
        <v>1</v>
      </c>
      <c r="L266">
        <f>AVERAGEIFS(예실[실적], 예실[계정코드], 예실[[#This Row],[계정코드]])</f>
        <v>114062523.80952381</v>
      </c>
      <c r="M266">
        <f>IF(ISNUMBER(예실[[#This Row],[실적]]), 예실[[#This Row],[실적]]/예실[[#This Row],[계정평균]], "")</f>
        <v>1.042165261909404</v>
      </c>
      <c r="N266" t="str">
        <f>IF(예실[[#This Row],[평균대비배수]]="", "", IF(예실[[#This Row],[평균대비배수]]&gt;=튀는값배수기준, "원천확인", ""))</f>
        <v/>
      </c>
      <c r="O266" t="str">
        <f>예실[[#This Row],[계정코드]]&amp;"|"&amp;TEXT(예실[[#This Row],[월]], "yyyy-mm")</f>
        <v>6170|2026-01</v>
      </c>
      <c r="P266" s="28" t="str">
        <f>IFERROR(INDEX(보정[보정 값], MATCH(예실[[#This Row],[키]], 보정[키], 0)), "")</f>
        <v/>
      </c>
      <c r="Q266" s="28">
        <f>IF(예실[[#This Row],[보정값]]&lt;&gt;"", 예실[[#This Row],[보정값]], IF(예실[[#This Row],[실적]]="", "", 예실[[#This Row],[실적]]))</f>
        <v>118872000</v>
      </c>
      <c r="R266" t="str">
        <f>IF(예실[[#This Row],[분석실적]]="","MISSING", IF(NOT(ISNUMBER(예실[[#This Row],[분석실적]])),"INVALID", IF(예실[[#This Row],[예산]]=0,"NO_BUDGET","OK")))</f>
        <v>OK</v>
      </c>
      <c r="S266" s="5">
        <f>IF(예실[[#This Row],[데이터상태]]&lt;&gt;"OK", "", IF(예실[[#This Row],[계정유형]]="수익", 예실[[#This Row],[예산]]-예실[[#This Row],[분석실적]], 예실[[#This Row],[분석실적]]-예실[[#This Row],[예산]]))</f>
        <v>-1128000</v>
      </c>
      <c r="T266">
        <f>IF(예실[[#This Row],[데이터상태]]&lt;&gt;"OK", "", 예실[[#This Row],[불리금액]]/예실[[#This Row],[예산]])</f>
        <v>-9.4000000000000004E-3</v>
      </c>
      <c r="U2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7" spans="1:21">
      <c r="A267" t="s">
        <v>63</v>
      </c>
      <c r="B267" t="s">
        <v>64</v>
      </c>
      <c r="C267" s="6">
        <v>46054</v>
      </c>
      <c r="D267">
        <v>2026</v>
      </c>
      <c r="E267">
        <v>2</v>
      </c>
      <c r="F267">
        <v>1</v>
      </c>
      <c r="G267" s="5">
        <v>120000000</v>
      </c>
      <c r="H267" s="5">
        <v>121687000</v>
      </c>
      <c r="I267" t="s">
        <v>51</v>
      </c>
      <c r="J267" t="s">
        <v>52</v>
      </c>
      <c r="K267">
        <f>COUNTIFS(예실[계정코드], 예실[[#This Row],[계정코드]], 예실[월], 예실[[#This Row],[월]])</f>
        <v>1</v>
      </c>
      <c r="L267">
        <f>AVERAGEIFS(예실[실적], 예실[계정코드], 예실[[#This Row],[계정코드]])</f>
        <v>114062523.80952381</v>
      </c>
      <c r="M267">
        <f>IF(ISNUMBER(예실[[#This Row],[실적]]), 예실[[#This Row],[실적]]/예실[[#This Row],[계정평균]], "")</f>
        <v>1.0668447088125852</v>
      </c>
      <c r="N267" t="str">
        <f>IF(예실[[#This Row],[평균대비배수]]="", "", IF(예실[[#This Row],[평균대비배수]]&gt;=튀는값배수기준, "원천확인", ""))</f>
        <v/>
      </c>
      <c r="O267" t="str">
        <f>예실[[#This Row],[계정코드]]&amp;"|"&amp;TEXT(예실[[#This Row],[월]], "yyyy-mm")</f>
        <v>6170|2026-02</v>
      </c>
      <c r="P267" s="28" t="str">
        <f>IFERROR(INDEX(보정[보정 값], MATCH(예실[[#This Row],[키]], 보정[키], 0)), "")</f>
        <v/>
      </c>
      <c r="Q267" s="28">
        <f>IF(예실[[#This Row],[보정값]]&lt;&gt;"", 예실[[#This Row],[보정값]], IF(예실[[#This Row],[실적]]="", "", 예실[[#This Row],[실적]]))</f>
        <v>121687000</v>
      </c>
      <c r="R267" t="str">
        <f>IF(예실[[#This Row],[분석실적]]="","MISSING", IF(NOT(ISNUMBER(예실[[#This Row],[분석실적]])),"INVALID", IF(예실[[#This Row],[예산]]=0,"NO_BUDGET","OK")))</f>
        <v>OK</v>
      </c>
      <c r="S267" s="5">
        <f>IF(예실[[#This Row],[데이터상태]]&lt;&gt;"OK", "", IF(예실[[#This Row],[계정유형]]="수익", 예실[[#This Row],[예산]]-예실[[#This Row],[분석실적]], 예실[[#This Row],[분석실적]]-예실[[#This Row],[예산]]))</f>
        <v>1687000</v>
      </c>
      <c r="T267">
        <f>IF(예실[[#This Row],[데이터상태]]&lt;&gt;"OK", "", 예실[[#This Row],[불리금액]]/예실[[#This Row],[예산]])</f>
        <v>1.4058333333333334E-2</v>
      </c>
      <c r="U2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8" spans="1:21">
      <c r="A268" t="s">
        <v>63</v>
      </c>
      <c r="B268" t="s">
        <v>64</v>
      </c>
      <c r="C268" s="6">
        <v>46082</v>
      </c>
      <c r="D268">
        <v>2026</v>
      </c>
      <c r="E268">
        <v>3</v>
      </c>
      <c r="F268">
        <v>1</v>
      </c>
      <c r="G268" s="5">
        <v>120000000</v>
      </c>
      <c r="H268" s="5">
        <v>119094000</v>
      </c>
      <c r="I268" t="s">
        <v>51</v>
      </c>
      <c r="J268" t="s">
        <v>52</v>
      </c>
      <c r="K268">
        <f>COUNTIFS(예실[계정코드], 예실[[#This Row],[계정코드]], 예실[월], 예실[[#This Row],[월]])</f>
        <v>1</v>
      </c>
      <c r="L268">
        <f>AVERAGEIFS(예실[실적], 예실[계정코드], 예실[[#This Row],[계정코드]])</f>
        <v>114062523.80952381</v>
      </c>
      <c r="M268">
        <f>IF(ISNUMBER(예실[[#This Row],[실적]]), 예실[[#This Row],[실적]]/예실[[#This Row],[계정평균]], "")</f>
        <v>1.044111562872994</v>
      </c>
      <c r="N268" t="str">
        <f>IF(예실[[#This Row],[평균대비배수]]="", "", IF(예실[[#This Row],[평균대비배수]]&gt;=튀는값배수기준, "원천확인", ""))</f>
        <v/>
      </c>
      <c r="O268" t="str">
        <f>예실[[#This Row],[계정코드]]&amp;"|"&amp;TEXT(예실[[#This Row],[월]], "yyyy-mm")</f>
        <v>6170|2026-03</v>
      </c>
      <c r="P268" s="28" t="str">
        <f>IFERROR(INDEX(보정[보정 값], MATCH(예실[[#This Row],[키]], 보정[키], 0)), "")</f>
        <v/>
      </c>
      <c r="Q268" s="28">
        <f>IF(예실[[#This Row],[보정값]]&lt;&gt;"", 예실[[#This Row],[보정값]], IF(예실[[#This Row],[실적]]="", "", 예실[[#This Row],[실적]]))</f>
        <v>119094000</v>
      </c>
      <c r="R268" t="str">
        <f>IF(예실[[#This Row],[분석실적]]="","MISSING", IF(NOT(ISNUMBER(예실[[#This Row],[분석실적]])),"INVALID", IF(예실[[#This Row],[예산]]=0,"NO_BUDGET","OK")))</f>
        <v>OK</v>
      </c>
      <c r="S268" s="5">
        <f>IF(예실[[#This Row],[데이터상태]]&lt;&gt;"OK", "", IF(예실[[#This Row],[계정유형]]="수익", 예실[[#This Row],[예산]]-예실[[#This Row],[분석실적]], 예실[[#This Row],[분석실적]]-예실[[#This Row],[예산]]))</f>
        <v>-906000</v>
      </c>
      <c r="T268">
        <f>IF(예실[[#This Row],[데이터상태]]&lt;&gt;"OK", "", 예실[[#This Row],[불리금액]]/예실[[#This Row],[예산]])</f>
        <v>-7.5500000000000003E-3</v>
      </c>
      <c r="U2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69" spans="1:21">
      <c r="A269" t="s">
        <v>63</v>
      </c>
      <c r="B269" t="s">
        <v>64</v>
      </c>
      <c r="C269" s="6">
        <v>46113</v>
      </c>
      <c r="D269">
        <v>2026</v>
      </c>
      <c r="E269">
        <v>4</v>
      </c>
      <c r="F269">
        <v>2</v>
      </c>
      <c r="G269" s="5">
        <v>120000000</v>
      </c>
      <c r="H269" s="5">
        <v>121629000</v>
      </c>
      <c r="I269" t="s">
        <v>51</v>
      </c>
      <c r="J269" t="s">
        <v>52</v>
      </c>
      <c r="K269">
        <f>COUNTIFS(예실[계정코드], 예실[[#This Row],[계정코드]], 예실[월], 예실[[#This Row],[월]])</f>
        <v>1</v>
      </c>
      <c r="L269">
        <f>AVERAGEIFS(예실[실적], 예실[계정코드], 예실[[#This Row],[계정코드]])</f>
        <v>114062523.80952381</v>
      </c>
      <c r="M269">
        <f>IF(ISNUMBER(예실[[#This Row],[실적]]), 예실[[#This Row],[실적]]/예실[[#This Row],[계정평균]], "")</f>
        <v>1.0663362157680436</v>
      </c>
      <c r="N269" t="str">
        <f>IF(예실[[#This Row],[평균대비배수]]="", "", IF(예실[[#This Row],[평균대비배수]]&gt;=튀는값배수기준, "원천확인", ""))</f>
        <v/>
      </c>
      <c r="O269" t="str">
        <f>예실[[#This Row],[계정코드]]&amp;"|"&amp;TEXT(예실[[#This Row],[월]], "yyyy-mm")</f>
        <v>6170|2026-04</v>
      </c>
      <c r="P269" s="28" t="str">
        <f>IFERROR(INDEX(보정[보정 값], MATCH(예실[[#This Row],[키]], 보정[키], 0)), "")</f>
        <v/>
      </c>
      <c r="Q269" s="28">
        <f>IF(예실[[#This Row],[보정값]]&lt;&gt;"", 예실[[#This Row],[보정값]], IF(예실[[#This Row],[실적]]="", "", 예실[[#This Row],[실적]]))</f>
        <v>121629000</v>
      </c>
      <c r="R269" t="str">
        <f>IF(예실[[#This Row],[분석실적]]="","MISSING", IF(NOT(ISNUMBER(예실[[#This Row],[분석실적]])),"INVALID", IF(예실[[#This Row],[예산]]=0,"NO_BUDGET","OK")))</f>
        <v>OK</v>
      </c>
      <c r="S269" s="5">
        <f>IF(예실[[#This Row],[데이터상태]]&lt;&gt;"OK", "", IF(예실[[#This Row],[계정유형]]="수익", 예실[[#This Row],[예산]]-예실[[#This Row],[분석실적]], 예실[[#This Row],[분석실적]]-예실[[#This Row],[예산]]))</f>
        <v>1629000</v>
      </c>
      <c r="T269">
        <f>IF(예실[[#This Row],[데이터상태]]&lt;&gt;"OK", "", 예실[[#This Row],[불리금액]]/예실[[#This Row],[예산]])</f>
        <v>1.3575E-2</v>
      </c>
      <c r="U2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0" spans="1:21">
      <c r="A270" t="s">
        <v>63</v>
      </c>
      <c r="B270" t="s">
        <v>64</v>
      </c>
      <c r="C270" s="6">
        <v>46143</v>
      </c>
      <c r="D270">
        <v>2026</v>
      </c>
      <c r="E270">
        <v>5</v>
      </c>
      <c r="F270">
        <v>2</v>
      </c>
      <c r="G270" s="5">
        <v>120000000</v>
      </c>
      <c r="H270" s="5">
        <v>119528000</v>
      </c>
      <c r="I270" t="s">
        <v>51</v>
      </c>
      <c r="J270" t="s">
        <v>52</v>
      </c>
      <c r="K270">
        <f>COUNTIFS(예실[계정코드], 예실[[#This Row],[계정코드]], 예실[월], 예실[[#This Row],[월]])</f>
        <v>1</v>
      </c>
      <c r="L270">
        <f>AVERAGEIFS(예실[실적], 예실[계정코드], 예실[[#This Row],[계정코드]])</f>
        <v>114062523.80952381</v>
      </c>
      <c r="M270">
        <f>IF(ISNUMBER(예실[[#This Row],[실적]]), 예실[[#This Row],[실적]]/예실[[#This Row],[계정평균]], "")</f>
        <v>1.0479164935855982</v>
      </c>
      <c r="N270" t="str">
        <f>IF(예실[[#This Row],[평균대비배수]]="", "", IF(예실[[#This Row],[평균대비배수]]&gt;=튀는값배수기준, "원천확인", ""))</f>
        <v/>
      </c>
      <c r="O270" t="str">
        <f>예실[[#This Row],[계정코드]]&amp;"|"&amp;TEXT(예실[[#This Row],[월]], "yyyy-mm")</f>
        <v>6170|2026-05</v>
      </c>
      <c r="P270" s="28" t="str">
        <f>IFERROR(INDEX(보정[보정 값], MATCH(예실[[#This Row],[키]], 보정[키], 0)), "")</f>
        <v/>
      </c>
      <c r="Q270" s="28">
        <f>IF(예실[[#This Row],[보정값]]&lt;&gt;"", 예실[[#This Row],[보정값]], IF(예실[[#This Row],[실적]]="", "", 예실[[#This Row],[실적]]))</f>
        <v>119528000</v>
      </c>
      <c r="R270" t="str">
        <f>IF(예실[[#This Row],[분석실적]]="","MISSING", IF(NOT(ISNUMBER(예실[[#This Row],[분석실적]])),"INVALID", IF(예실[[#This Row],[예산]]=0,"NO_BUDGET","OK")))</f>
        <v>OK</v>
      </c>
      <c r="S270" s="5">
        <f>IF(예실[[#This Row],[데이터상태]]&lt;&gt;"OK", "", IF(예실[[#This Row],[계정유형]]="수익", 예실[[#This Row],[예산]]-예실[[#This Row],[분석실적]], 예실[[#This Row],[분석실적]]-예실[[#This Row],[예산]]))</f>
        <v>-472000</v>
      </c>
      <c r="T270">
        <f>IF(예실[[#This Row],[데이터상태]]&lt;&gt;"OK", "", 예실[[#This Row],[불리금액]]/예실[[#This Row],[예산]])</f>
        <v>-3.933333333333333E-3</v>
      </c>
      <c r="U2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1" spans="1:21">
      <c r="A271" t="s">
        <v>63</v>
      </c>
      <c r="B271" t="s">
        <v>64</v>
      </c>
      <c r="C271" s="6">
        <v>46174</v>
      </c>
      <c r="D271">
        <v>2026</v>
      </c>
      <c r="E271">
        <v>6</v>
      </c>
      <c r="F271">
        <v>2</v>
      </c>
      <c r="G271" s="5">
        <v>120000000</v>
      </c>
      <c r="H271" s="5">
        <v>119068000</v>
      </c>
      <c r="I271" t="s">
        <v>51</v>
      </c>
      <c r="J271" t="s">
        <v>52</v>
      </c>
      <c r="K271">
        <f>COUNTIFS(예실[계정코드], 예실[[#This Row],[계정코드]], 예실[월], 예실[[#This Row],[월]])</f>
        <v>1</v>
      </c>
      <c r="L271">
        <f>AVERAGEIFS(예실[실적], 예실[계정코드], 예실[[#This Row],[계정코드]])</f>
        <v>114062523.80952381</v>
      </c>
      <c r="M271">
        <f>IF(ISNUMBER(예실[[#This Row],[실적]]), 예실[[#This Row],[실적]]/예실[[#This Row],[계정평균]], "")</f>
        <v>1.0438836177150961</v>
      </c>
      <c r="N271" t="str">
        <f>IF(예실[[#This Row],[평균대비배수]]="", "", IF(예실[[#This Row],[평균대비배수]]&gt;=튀는값배수기준, "원천확인", ""))</f>
        <v/>
      </c>
      <c r="O271" t="str">
        <f>예실[[#This Row],[계정코드]]&amp;"|"&amp;TEXT(예실[[#This Row],[월]], "yyyy-mm")</f>
        <v>6170|2026-06</v>
      </c>
      <c r="P271" s="28" t="str">
        <f>IFERROR(INDEX(보정[보정 값], MATCH(예실[[#This Row],[키]], 보정[키], 0)), "")</f>
        <v/>
      </c>
      <c r="Q271" s="28">
        <f>IF(예실[[#This Row],[보정값]]&lt;&gt;"", 예실[[#This Row],[보정값]], IF(예실[[#This Row],[실적]]="", "", 예실[[#This Row],[실적]]))</f>
        <v>119068000</v>
      </c>
      <c r="R271" t="str">
        <f>IF(예실[[#This Row],[분석실적]]="","MISSING", IF(NOT(ISNUMBER(예실[[#This Row],[분석실적]])),"INVALID", IF(예실[[#This Row],[예산]]=0,"NO_BUDGET","OK")))</f>
        <v>OK</v>
      </c>
      <c r="S271" s="5">
        <f>IF(예실[[#This Row],[데이터상태]]&lt;&gt;"OK", "", IF(예실[[#This Row],[계정유형]]="수익", 예실[[#This Row],[예산]]-예실[[#This Row],[분석실적]], 예실[[#This Row],[분석실적]]-예실[[#This Row],[예산]]))</f>
        <v>-932000</v>
      </c>
      <c r="T271">
        <f>IF(예실[[#This Row],[데이터상태]]&lt;&gt;"OK", "", 예실[[#This Row],[불리금액]]/예실[[#This Row],[예산]])</f>
        <v>-7.7666666666666665E-3</v>
      </c>
      <c r="U2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2" spans="1:21">
      <c r="A272" t="s">
        <v>63</v>
      </c>
      <c r="B272" t="s">
        <v>64</v>
      </c>
      <c r="C272" s="6">
        <v>46204</v>
      </c>
      <c r="D272">
        <v>2026</v>
      </c>
      <c r="E272">
        <v>7</v>
      </c>
      <c r="F272">
        <v>3</v>
      </c>
      <c r="G272" s="5">
        <v>120000000</v>
      </c>
      <c r="H272" s="5">
        <v>136881000</v>
      </c>
      <c r="I272" t="s">
        <v>51</v>
      </c>
      <c r="J272" t="s">
        <v>52</v>
      </c>
      <c r="K272">
        <f>COUNTIFS(예실[계정코드], 예실[[#This Row],[계정코드]], 예실[월], 예실[[#This Row],[월]])</f>
        <v>1</v>
      </c>
      <c r="L272">
        <f>AVERAGEIFS(예실[실적], 예실[계정코드], 예실[[#This Row],[계정코드]])</f>
        <v>114062523.80952381</v>
      </c>
      <c r="M272">
        <f>IF(ISNUMBER(예실[[#This Row],[실적]]), 예실[[#This Row],[실적]]/예실[[#This Row],[계정평균]], "")</f>
        <v>1.2000523522395612</v>
      </c>
      <c r="N272" t="str">
        <f>IF(예실[[#This Row],[평균대비배수]]="", "", IF(예실[[#This Row],[평균대비배수]]&gt;=튀는값배수기준, "원천확인", ""))</f>
        <v/>
      </c>
      <c r="O272" t="str">
        <f>예실[[#This Row],[계정코드]]&amp;"|"&amp;TEXT(예실[[#This Row],[월]], "yyyy-mm")</f>
        <v>6170|2026-07</v>
      </c>
      <c r="P272" s="28" t="str">
        <f>IFERROR(INDEX(보정[보정 값], MATCH(예실[[#This Row],[키]], 보정[키], 0)), "")</f>
        <v/>
      </c>
      <c r="Q272" s="28">
        <f>IF(예실[[#This Row],[보정값]]&lt;&gt;"", 예실[[#This Row],[보정값]], IF(예실[[#This Row],[실적]]="", "", 예실[[#This Row],[실적]]))</f>
        <v>136881000</v>
      </c>
      <c r="R272" t="str">
        <f>IF(예실[[#This Row],[분석실적]]="","MISSING", IF(NOT(ISNUMBER(예실[[#This Row],[분석실적]])),"INVALID", IF(예실[[#This Row],[예산]]=0,"NO_BUDGET","OK")))</f>
        <v>OK</v>
      </c>
      <c r="S272" s="5">
        <f>IF(예실[[#This Row],[데이터상태]]&lt;&gt;"OK", "", IF(예실[[#This Row],[계정유형]]="수익", 예실[[#This Row],[예산]]-예실[[#This Row],[분석실적]], 예실[[#This Row],[분석실적]]-예실[[#This Row],[예산]]))</f>
        <v>16881000</v>
      </c>
      <c r="T272">
        <f>IF(예실[[#This Row],[데이터상태]]&lt;&gt;"OK", "", 예실[[#This Row],[불리금액]]/예실[[#This Row],[예산]])</f>
        <v>0.14067499999999999</v>
      </c>
      <c r="U2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73" spans="1:21">
      <c r="A273" t="s">
        <v>63</v>
      </c>
      <c r="B273" t="s">
        <v>64</v>
      </c>
      <c r="C273" s="6">
        <v>46235</v>
      </c>
      <c r="D273">
        <v>2026</v>
      </c>
      <c r="E273">
        <v>8</v>
      </c>
      <c r="F273">
        <v>3</v>
      </c>
      <c r="G273" s="5">
        <v>120000000</v>
      </c>
      <c r="H273" s="5">
        <v>143075000</v>
      </c>
      <c r="I273" t="s">
        <v>51</v>
      </c>
      <c r="J273" t="s">
        <v>52</v>
      </c>
      <c r="K273">
        <f>COUNTIFS(예실[계정코드], 예실[[#This Row],[계정코드]], 예실[월], 예실[[#This Row],[월]])</f>
        <v>1</v>
      </c>
      <c r="L273">
        <f>AVERAGEIFS(예실[실적], 예실[계정코드], 예실[[#This Row],[계정코드]])</f>
        <v>114062523.80952381</v>
      </c>
      <c r="M273">
        <f>IF(ISNUMBER(예실[[#This Row],[실적]]), 예실[[#This Row],[실적]]/예실[[#This Row],[계정평균]], "")</f>
        <v>1.2543559025480178</v>
      </c>
      <c r="N273" t="str">
        <f>IF(예실[[#This Row],[평균대비배수]]="", "", IF(예실[[#This Row],[평균대비배수]]&gt;=튀는값배수기준, "원천확인", ""))</f>
        <v/>
      </c>
      <c r="O273" t="str">
        <f>예실[[#This Row],[계정코드]]&amp;"|"&amp;TEXT(예실[[#This Row],[월]], "yyyy-mm")</f>
        <v>6170|2026-08</v>
      </c>
      <c r="P273" s="28" t="str">
        <f>IFERROR(INDEX(보정[보정 값], MATCH(예실[[#This Row],[키]], 보정[키], 0)), "")</f>
        <v/>
      </c>
      <c r="Q273" s="28">
        <f>IF(예실[[#This Row],[보정값]]&lt;&gt;"", 예실[[#This Row],[보정값]], IF(예실[[#This Row],[실적]]="", "", 예실[[#This Row],[실적]]))</f>
        <v>143075000</v>
      </c>
      <c r="R273" t="str">
        <f>IF(예실[[#This Row],[분석실적]]="","MISSING", IF(NOT(ISNUMBER(예실[[#This Row],[분석실적]])),"INVALID", IF(예실[[#This Row],[예산]]=0,"NO_BUDGET","OK")))</f>
        <v>OK</v>
      </c>
      <c r="S273" s="5">
        <f>IF(예실[[#This Row],[데이터상태]]&lt;&gt;"OK", "", IF(예실[[#This Row],[계정유형]]="수익", 예실[[#This Row],[예산]]-예실[[#This Row],[분석실적]], 예실[[#This Row],[분석실적]]-예실[[#This Row],[예산]]))</f>
        <v>23075000</v>
      </c>
      <c r="T273">
        <f>IF(예실[[#This Row],[데이터상태]]&lt;&gt;"OK", "", 예실[[#This Row],[불리금액]]/예실[[#This Row],[예산]])</f>
        <v>0.19229166666666667</v>
      </c>
      <c r="U2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74" spans="1:21">
      <c r="A274" t="s">
        <v>74</v>
      </c>
      <c r="B274" t="s">
        <v>75</v>
      </c>
      <c r="C274" s="6">
        <v>46266</v>
      </c>
      <c r="D274">
        <v>2026</v>
      </c>
      <c r="E274">
        <v>9</v>
      </c>
      <c r="F274">
        <v>3</v>
      </c>
      <c r="G274" s="5">
        <v>25000000</v>
      </c>
      <c r="H274" s="5">
        <v>25140000</v>
      </c>
      <c r="I274" t="s">
        <v>51</v>
      </c>
      <c r="J274" t="s">
        <v>73</v>
      </c>
      <c r="K274">
        <f>COUNTIFS(예실[계정코드], 예실[[#This Row],[계정코드]], 예실[월], 예실[[#This Row],[월]])</f>
        <v>1</v>
      </c>
      <c r="L274">
        <f>AVERAGEIFS(예실[실적], 예실[계정코드], 예실[[#This Row],[계정코드]])</f>
        <v>32088285.714285713</v>
      </c>
      <c r="M274">
        <f>IF(ISNUMBER(예실[[#This Row],[실적]]), 예실[[#This Row],[실적]]/예실[[#This Row],[계정평균]], "")</f>
        <v>0.78346348021975087</v>
      </c>
      <c r="N274" t="str">
        <f>IF(예실[[#This Row],[평균대비배수]]="", "", IF(예실[[#This Row],[평균대비배수]]&gt;=튀는값배수기준, "원천확인", ""))</f>
        <v/>
      </c>
      <c r="O274" t="str">
        <f>예실[[#This Row],[계정코드]]&amp;"|"&amp;TEXT(예실[[#This Row],[월]], "yyyy-mm")</f>
        <v>6220|2026-09</v>
      </c>
      <c r="P274" s="28" t="str">
        <f>IFERROR(INDEX(보정[보정 값], MATCH(예실[[#This Row],[키]], 보정[키], 0)), "")</f>
        <v/>
      </c>
      <c r="Q274" s="28">
        <f>IF(예실[[#This Row],[보정값]]&lt;&gt;"", 예실[[#This Row],[보정값]], IF(예실[[#This Row],[실적]]="", "", 예실[[#This Row],[실적]]))</f>
        <v>25140000</v>
      </c>
      <c r="R274" t="str">
        <f>IF(예실[[#This Row],[분석실적]]="","MISSING", IF(NOT(ISNUMBER(예실[[#This Row],[분석실적]])),"INVALID", IF(예실[[#This Row],[예산]]=0,"NO_BUDGET","OK")))</f>
        <v>OK</v>
      </c>
      <c r="S274" s="5">
        <f>IF(예실[[#This Row],[데이터상태]]&lt;&gt;"OK", "", IF(예실[[#This Row],[계정유형]]="수익", 예실[[#This Row],[예산]]-예실[[#This Row],[분석실적]], 예실[[#This Row],[분석실적]]-예실[[#This Row],[예산]]))</f>
        <v>140000</v>
      </c>
      <c r="T274" s="31">
        <f>IF(예실[[#This Row],[데이터상태]]&lt;&gt;"OK", "", 예실[[#This Row],[불리금액]]/예실[[#This Row],[예산]])</f>
        <v>5.5999999999999999E-3</v>
      </c>
      <c r="U2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5" spans="1:21">
      <c r="A275" t="s">
        <v>65</v>
      </c>
      <c r="B275" t="s">
        <v>66</v>
      </c>
      <c r="C275" s="6">
        <v>45658</v>
      </c>
      <c r="D275">
        <v>2025</v>
      </c>
      <c r="E275">
        <v>1</v>
      </c>
      <c r="F275">
        <v>1</v>
      </c>
      <c r="G275" s="5">
        <v>85000000</v>
      </c>
      <c r="H275" s="5">
        <v>83629000</v>
      </c>
      <c r="I275" t="s">
        <v>51</v>
      </c>
      <c r="J275" t="s">
        <v>35</v>
      </c>
      <c r="K275">
        <f>COUNTIFS(예실[계정코드], 예실[[#This Row],[계정코드]], 예실[월], 예실[[#This Row],[월]])</f>
        <v>1</v>
      </c>
      <c r="L275">
        <f>AVERAGEIFS(예실[실적], 예실[계정코드], 예실[[#This Row],[계정코드]])</f>
        <v>85720571.428571433</v>
      </c>
      <c r="M275">
        <f>IF(ISNUMBER(예실[[#This Row],[실적]]), 예실[[#This Row],[실적]]/예실[[#This Row],[계정평균]], "")</f>
        <v>0.97560012265767171</v>
      </c>
      <c r="N275" t="str">
        <f>IF(예실[[#This Row],[평균대비배수]]="", "", IF(예실[[#This Row],[평균대비배수]]&gt;=튀는값배수기준, "원천확인", ""))</f>
        <v/>
      </c>
      <c r="O275" t="str">
        <f>예실[[#This Row],[계정코드]]&amp;"|"&amp;TEXT(예실[[#This Row],[월]], "yyyy-mm")</f>
        <v>6180|2025-01</v>
      </c>
      <c r="P275" s="28" t="str">
        <f>IFERROR(INDEX(보정[보정 값], MATCH(예실[[#This Row],[키]], 보정[키], 0)), "")</f>
        <v/>
      </c>
      <c r="Q275" s="28">
        <f>IF(예실[[#This Row],[보정값]]&lt;&gt;"", 예실[[#This Row],[보정값]], IF(예실[[#This Row],[실적]]="", "", 예실[[#This Row],[실적]]))</f>
        <v>83629000</v>
      </c>
      <c r="R275" t="str">
        <f>IF(예실[[#This Row],[분석실적]]="","MISSING", IF(NOT(ISNUMBER(예실[[#This Row],[분석실적]])),"INVALID", IF(예실[[#This Row],[예산]]=0,"NO_BUDGET","OK")))</f>
        <v>OK</v>
      </c>
      <c r="S275" s="5">
        <f>IF(예실[[#This Row],[데이터상태]]&lt;&gt;"OK", "", IF(예실[[#This Row],[계정유형]]="수익", 예실[[#This Row],[예산]]-예실[[#This Row],[분석실적]], 예실[[#This Row],[분석실적]]-예실[[#This Row],[예산]]))</f>
        <v>-1371000</v>
      </c>
      <c r="T275">
        <f>IF(예실[[#This Row],[데이터상태]]&lt;&gt;"OK", "", 예실[[#This Row],[불리금액]]/예실[[#This Row],[예산]])</f>
        <v>-1.6129411764705882E-2</v>
      </c>
      <c r="U2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6" spans="1:21">
      <c r="A276" t="s">
        <v>65</v>
      </c>
      <c r="B276" t="s">
        <v>66</v>
      </c>
      <c r="C276" s="6">
        <v>45689</v>
      </c>
      <c r="D276">
        <v>2025</v>
      </c>
      <c r="E276">
        <v>2</v>
      </c>
      <c r="F276">
        <v>1</v>
      </c>
      <c r="G276" s="5">
        <v>85000000</v>
      </c>
      <c r="H276" s="5">
        <v>82108000</v>
      </c>
      <c r="I276" t="s">
        <v>51</v>
      </c>
      <c r="J276" t="s">
        <v>35</v>
      </c>
      <c r="K276">
        <f>COUNTIFS(예실[계정코드], 예실[[#This Row],[계정코드]], 예실[월], 예실[[#This Row],[월]])</f>
        <v>1</v>
      </c>
      <c r="L276">
        <f>AVERAGEIFS(예실[실적], 예실[계정코드], 예실[[#This Row],[계정코드]])</f>
        <v>85720571.428571433</v>
      </c>
      <c r="M276">
        <f>IF(ISNUMBER(예실[[#This Row],[실적]]), 예실[[#This Row],[실적]]/예실[[#This Row],[계정평균]], "")</f>
        <v>0.95785642386225001</v>
      </c>
      <c r="N276" t="str">
        <f>IF(예실[[#This Row],[평균대비배수]]="", "", IF(예실[[#This Row],[평균대비배수]]&gt;=튀는값배수기준, "원천확인", ""))</f>
        <v/>
      </c>
      <c r="O276" t="str">
        <f>예실[[#This Row],[계정코드]]&amp;"|"&amp;TEXT(예실[[#This Row],[월]], "yyyy-mm")</f>
        <v>6180|2025-02</v>
      </c>
      <c r="P276" s="28" t="str">
        <f>IFERROR(INDEX(보정[보정 값], MATCH(예실[[#This Row],[키]], 보정[키], 0)), "")</f>
        <v/>
      </c>
      <c r="Q276" s="28">
        <f>IF(예실[[#This Row],[보정값]]&lt;&gt;"", 예실[[#This Row],[보정값]], IF(예실[[#This Row],[실적]]="", "", 예실[[#This Row],[실적]]))</f>
        <v>82108000</v>
      </c>
      <c r="R276" t="str">
        <f>IF(예실[[#This Row],[분석실적]]="","MISSING", IF(NOT(ISNUMBER(예실[[#This Row],[분석실적]])),"INVALID", IF(예실[[#This Row],[예산]]=0,"NO_BUDGET","OK")))</f>
        <v>OK</v>
      </c>
      <c r="S276" s="5">
        <f>IF(예실[[#This Row],[데이터상태]]&lt;&gt;"OK", "", IF(예실[[#This Row],[계정유형]]="수익", 예실[[#This Row],[예산]]-예실[[#This Row],[분석실적]], 예실[[#This Row],[분석실적]]-예실[[#This Row],[예산]]))</f>
        <v>-2892000</v>
      </c>
      <c r="T276">
        <f>IF(예실[[#This Row],[데이터상태]]&lt;&gt;"OK", "", 예실[[#This Row],[불리금액]]/예실[[#This Row],[예산]])</f>
        <v>-3.4023529411764702E-2</v>
      </c>
      <c r="U2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7" spans="1:21">
      <c r="A277" t="s">
        <v>65</v>
      </c>
      <c r="B277" t="s">
        <v>66</v>
      </c>
      <c r="C277" s="6">
        <v>45717</v>
      </c>
      <c r="D277">
        <v>2025</v>
      </c>
      <c r="E277">
        <v>3</v>
      </c>
      <c r="F277">
        <v>1</v>
      </c>
      <c r="G277" s="5">
        <v>85000000</v>
      </c>
      <c r="H277" s="5">
        <v>81522000</v>
      </c>
      <c r="I277" t="s">
        <v>51</v>
      </c>
      <c r="J277" t="s">
        <v>35</v>
      </c>
      <c r="K277">
        <f>COUNTIFS(예실[계정코드], 예실[[#This Row],[계정코드]], 예실[월], 예실[[#This Row],[월]])</f>
        <v>1</v>
      </c>
      <c r="L277">
        <f>AVERAGEIFS(예실[실적], 예실[계정코드], 예실[[#This Row],[계정코드]])</f>
        <v>85720571.428571433</v>
      </c>
      <c r="M277">
        <f>IF(ISNUMBER(예실[[#This Row],[실적]]), 예실[[#This Row],[실적]]/예실[[#This Row],[계정평균]], "")</f>
        <v>0.95102025851437555</v>
      </c>
      <c r="N277" t="str">
        <f>IF(예실[[#This Row],[평균대비배수]]="", "", IF(예실[[#This Row],[평균대비배수]]&gt;=튀는값배수기준, "원천확인", ""))</f>
        <v/>
      </c>
      <c r="O277" t="str">
        <f>예실[[#This Row],[계정코드]]&amp;"|"&amp;TEXT(예실[[#This Row],[월]], "yyyy-mm")</f>
        <v>6180|2025-03</v>
      </c>
      <c r="P277" s="28" t="str">
        <f>IFERROR(INDEX(보정[보정 값], MATCH(예실[[#This Row],[키]], 보정[키], 0)), "")</f>
        <v/>
      </c>
      <c r="Q277" s="28">
        <f>IF(예실[[#This Row],[보정값]]&lt;&gt;"", 예실[[#This Row],[보정값]], IF(예실[[#This Row],[실적]]="", "", 예실[[#This Row],[실적]]))</f>
        <v>81522000</v>
      </c>
      <c r="R277" t="str">
        <f>IF(예실[[#This Row],[분석실적]]="","MISSING", IF(NOT(ISNUMBER(예실[[#This Row],[분석실적]])),"INVALID", IF(예실[[#This Row],[예산]]=0,"NO_BUDGET","OK")))</f>
        <v>OK</v>
      </c>
      <c r="S277" s="5">
        <f>IF(예실[[#This Row],[데이터상태]]&lt;&gt;"OK", "", IF(예실[[#This Row],[계정유형]]="수익", 예실[[#This Row],[예산]]-예실[[#This Row],[분석실적]], 예실[[#This Row],[분석실적]]-예실[[#This Row],[예산]]))</f>
        <v>-3478000</v>
      </c>
      <c r="T277">
        <f>IF(예실[[#This Row],[데이터상태]]&lt;&gt;"OK", "", 예실[[#This Row],[불리금액]]/예실[[#This Row],[예산]])</f>
        <v>-4.0917647058823531E-2</v>
      </c>
      <c r="U2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8" spans="1:21">
      <c r="A278" t="s">
        <v>65</v>
      </c>
      <c r="B278" t="s">
        <v>66</v>
      </c>
      <c r="C278" s="6">
        <v>45748</v>
      </c>
      <c r="D278">
        <v>2025</v>
      </c>
      <c r="E278">
        <v>4</v>
      </c>
      <c r="F278">
        <v>2</v>
      </c>
      <c r="G278" s="5">
        <v>85000000</v>
      </c>
      <c r="H278" s="5">
        <v>83375000</v>
      </c>
      <c r="I278" t="s">
        <v>51</v>
      </c>
      <c r="J278" t="s">
        <v>35</v>
      </c>
      <c r="K278">
        <f>COUNTIFS(예실[계정코드], 예실[[#This Row],[계정코드]], 예실[월], 예실[[#This Row],[월]])</f>
        <v>1</v>
      </c>
      <c r="L278">
        <f>AVERAGEIFS(예실[실적], 예실[계정코드], 예실[[#This Row],[계정코드]])</f>
        <v>85720571.428571433</v>
      </c>
      <c r="M278">
        <f>IF(ISNUMBER(예실[[#This Row],[실적]]), 예실[[#This Row],[실적]]/예실[[#This Row],[계정평균]], "")</f>
        <v>0.97263700661951447</v>
      </c>
      <c r="N278" t="str">
        <f>IF(예실[[#This Row],[평균대비배수]]="", "", IF(예실[[#This Row],[평균대비배수]]&gt;=튀는값배수기준, "원천확인", ""))</f>
        <v/>
      </c>
      <c r="O278" t="str">
        <f>예실[[#This Row],[계정코드]]&amp;"|"&amp;TEXT(예실[[#This Row],[월]], "yyyy-mm")</f>
        <v>6180|2025-04</v>
      </c>
      <c r="P278" s="28" t="str">
        <f>IFERROR(INDEX(보정[보정 값], MATCH(예실[[#This Row],[키]], 보정[키], 0)), "")</f>
        <v/>
      </c>
      <c r="Q278" s="28">
        <f>IF(예실[[#This Row],[보정값]]&lt;&gt;"", 예실[[#This Row],[보정값]], IF(예실[[#This Row],[실적]]="", "", 예실[[#This Row],[실적]]))</f>
        <v>83375000</v>
      </c>
      <c r="R278" t="str">
        <f>IF(예실[[#This Row],[분석실적]]="","MISSING", IF(NOT(ISNUMBER(예실[[#This Row],[분석실적]])),"INVALID", IF(예실[[#This Row],[예산]]=0,"NO_BUDGET","OK")))</f>
        <v>OK</v>
      </c>
      <c r="S278" s="5">
        <f>IF(예실[[#This Row],[데이터상태]]&lt;&gt;"OK", "", IF(예실[[#This Row],[계정유형]]="수익", 예실[[#This Row],[예산]]-예실[[#This Row],[분석실적]], 예실[[#This Row],[분석실적]]-예실[[#This Row],[예산]]))</f>
        <v>-1625000</v>
      </c>
      <c r="T278">
        <f>IF(예실[[#This Row],[데이터상태]]&lt;&gt;"OK", "", 예실[[#This Row],[불리금액]]/예실[[#This Row],[예산]])</f>
        <v>-1.9117647058823531E-2</v>
      </c>
      <c r="U2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79" spans="1:21">
      <c r="A279" t="s">
        <v>65</v>
      </c>
      <c r="B279" t="s">
        <v>66</v>
      </c>
      <c r="C279" s="6">
        <v>45778</v>
      </c>
      <c r="D279">
        <v>2025</v>
      </c>
      <c r="E279">
        <v>5</v>
      </c>
      <c r="F279">
        <v>2</v>
      </c>
      <c r="G279" s="5">
        <v>85000000</v>
      </c>
      <c r="H279" s="5">
        <v>83609000</v>
      </c>
      <c r="I279" t="s">
        <v>51</v>
      </c>
      <c r="J279" t="s">
        <v>35</v>
      </c>
      <c r="K279">
        <f>COUNTIFS(예실[계정코드], 예실[[#This Row],[계정코드]], 예실[월], 예실[[#This Row],[월]])</f>
        <v>1</v>
      </c>
      <c r="L279">
        <f>AVERAGEIFS(예실[실적], 예실[계정코드], 예실[[#This Row],[계정코드]])</f>
        <v>85720571.428571433</v>
      </c>
      <c r="M279">
        <f>IF(ISNUMBER(예실[[#This Row],[실적]]), 예실[[#This Row],[실적]]/예실[[#This Row],[계정평균]], "")</f>
        <v>0.97536680643419482</v>
      </c>
      <c r="N279" t="str">
        <f>IF(예실[[#This Row],[평균대비배수]]="", "", IF(예실[[#This Row],[평균대비배수]]&gt;=튀는값배수기준, "원천확인", ""))</f>
        <v/>
      </c>
      <c r="O279" t="str">
        <f>예실[[#This Row],[계정코드]]&amp;"|"&amp;TEXT(예실[[#This Row],[월]], "yyyy-mm")</f>
        <v>6180|2025-05</v>
      </c>
      <c r="P279" s="28" t="str">
        <f>IFERROR(INDEX(보정[보정 값], MATCH(예실[[#This Row],[키]], 보정[키], 0)), "")</f>
        <v/>
      </c>
      <c r="Q279" s="28">
        <f>IF(예실[[#This Row],[보정값]]&lt;&gt;"", 예실[[#This Row],[보정값]], IF(예실[[#This Row],[실적]]="", "", 예실[[#This Row],[실적]]))</f>
        <v>83609000</v>
      </c>
      <c r="R279" t="str">
        <f>IF(예실[[#This Row],[분석실적]]="","MISSING", IF(NOT(ISNUMBER(예실[[#This Row],[분석실적]])),"INVALID", IF(예실[[#This Row],[예산]]=0,"NO_BUDGET","OK")))</f>
        <v>OK</v>
      </c>
      <c r="S279" s="5">
        <f>IF(예실[[#This Row],[데이터상태]]&lt;&gt;"OK", "", IF(예실[[#This Row],[계정유형]]="수익", 예실[[#This Row],[예산]]-예실[[#This Row],[분석실적]], 예실[[#This Row],[분석실적]]-예실[[#This Row],[예산]]))</f>
        <v>-1391000</v>
      </c>
      <c r="T279">
        <f>IF(예실[[#This Row],[데이터상태]]&lt;&gt;"OK", "", 예실[[#This Row],[불리금액]]/예실[[#This Row],[예산]])</f>
        <v>-1.6364705882352941E-2</v>
      </c>
      <c r="U2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0" spans="1:21">
      <c r="A280" t="s">
        <v>65</v>
      </c>
      <c r="B280" t="s">
        <v>66</v>
      </c>
      <c r="C280" s="6">
        <v>45809</v>
      </c>
      <c r="D280">
        <v>2025</v>
      </c>
      <c r="E280">
        <v>6</v>
      </c>
      <c r="F280">
        <v>2</v>
      </c>
      <c r="G280" s="5">
        <v>85000000</v>
      </c>
      <c r="H280" s="5">
        <v>83381000</v>
      </c>
      <c r="I280" t="s">
        <v>51</v>
      </c>
      <c r="J280" t="s">
        <v>35</v>
      </c>
      <c r="K280">
        <f>COUNTIFS(예실[계정코드], 예실[[#This Row],[계정코드]], 예실[월], 예실[[#This Row],[월]])</f>
        <v>1</v>
      </c>
      <c r="L280">
        <f>AVERAGEIFS(예실[실적], 예실[계정코드], 예실[[#This Row],[계정코드]])</f>
        <v>85720571.428571433</v>
      </c>
      <c r="M280">
        <f>IF(ISNUMBER(예실[[#This Row],[실적]]), 예실[[#This Row],[실적]]/예실[[#This Row],[계정평균]], "")</f>
        <v>0.97270700148655764</v>
      </c>
      <c r="N280" t="str">
        <f>IF(예실[[#This Row],[평균대비배수]]="", "", IF(예실[[#This Row],[평균대비배수]]&gt;=튀는값배수기준, "원천확인", ""))</f>
        <v/>
      </c>
      <c r="O280" t="str">
        <f>예실[[#This Row],[계정코드]]&amp;"|"&amp;TEXT(예실[[#This Row],[월]], "yyyy-mm")</f>
        <v>6180|2025-06</v>
      </c>
      <c r="P280" s="28" t="str">
        <f>IFERROR(INDEX(보정[보정 값], MATCH(예실[[#This Row],[키]], 보정[키], 0)), "")</f>
        <v/>
      </c>
      <c r="Q280" s="28">
        <f>IF(예실[[#This Row],[보정값]]&lt;&gt;"", 예실[[#This Row],[보정값]], IF(예실[[#This Row],[실적]]="", "", 예실[[#This Row],[실적]]))</f>
        <v>83381000</v>
      </c>
      <c r="R280" t="str">
        <f>IF(예실[[#This Row],[분석실적]]="","MISSING", IF(NOT(ISNUMBER(예실[[#This Row],[분석실적]])),"INVALID", IF(예실[[#This Row],[예산]]=0,"NO_BUDGET","OK")))</f>
        <v>OK</v>
      </c>
      <c r="S280" s="5">
        <f>IF(예실[[#This Row],[데이터상태]]&lt;&gt;"OK", "", IF(예실[[#This Row],[계정유형]]="수익", 예실[[#This Row],[예산]]-예실[[#This Row],[분석실적]], 예실[[#This Row],[분석실적]]-예실[[#This Row],[예산]]))</f>
        <v>-1619000</v>
      </c>
      <c r="T280">
        <f>IF(예실[[#This Row],[데이터상태]]&lt;&gt;"OK", "", 예실[[#This Row],[불리금액]]/예실[[#This Row],[예산]])</f>
        <v>-1.9047058823529413E-2</v>
      </c>
      <c r="U2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1" spans="1:21">
      <c r="A281" t="s">
        <v>65</v>
      </c>
      <c r="B281" t="s">
        <v>66</v>
      </c>
      <c r="C281" s="6">
        <v>45839</v>
      </c>
      <c r="D281">
        <v>2025</v>
      </c>
      <c r="E281">
        <v>7</v>
      </c>
      <c r="F281">
        <v>3</v>
      </c>
      <c r="G281" s="5">
        <v>85000000</v>
      </c>
      <c r="H281" s="5">
        <v>81796000</v>
      </c>
      <c r="I281" t="s">
        <v>51</v>
      </c>
      <c r="J281" t="s">
        <v>35</v>
      </c>
      <c r="K281">
        <f>COUNTIFS(예실[계정코드], 예실[[#This Row],[계정코드]], 예실[월], 예실[[#This Row],[월]])</f>
        <v>1</v>
      </c>
      <c r="L281">
        <f>AVERAGEIFS(예실[실적], 예실[계정코드], 예실[[#This Row],[계정코드]])</f>
        <v>85720571.428571433</v>
      </c>
      <c r="M281">
        <f>IF(ISNUMBER(예실[[#This Row],[실적]]), 예실[[#This Row],[실적]]/예실[[#This Row],[계정평균]], "")</f>
        <v>0.95421669077600968</v>
      </c>
      <c r="N281" t="str">
        <f>IF(예실[[#This Row],[평균대비배수]]="", "", IF(예실[[#This Row],[평균대비배수]]&gt;=튀는값배수기준, "원천확인", ""))</f>
        <v/>
      </c>
      <c r="O281" t="str">
        <f>예실[[#This Row],[계정코드]]&amp;"|"&amp;TEXT(예실[[#This Row],[월]], "yyyy-mm")</f>
        <v>6180|2025-07</v>
      </c>
      <c r="P281" s="28" t="str">
        <f>IFERROR(INDEX(보정[보정 값], MATCH(예실[[#This Row],[키]], 보정[키], 0)), "")</f>
        <v/>
      </c>
      <c r="Q281" s="28">
        <f>IF(예실[[#This Row],[보정값]]&lt;&gt;"", 예실[[#This Row],[보정값]], IF(예실[[#This Row],[실적]]="", "", 예실[[#This Row],[실적]]))</f>
        <v>81796000</v>
      </c>
      <c r="R281" t="str">
        <f>IF(예실[[#This Row],[분석실적]]="","MISSING", IF(NOT(ISNUMBER(예실[[#This Row],[분석실적]])),"INVALID", IF(예실[[#This Row],[예산]]=0,"NO_BUDGET","OK")))</f>
        <v>OK</v>
      </c>
      <c r="S281" s="5">
        <f>IF(예실[[#This Row],[데이터상태]]&lt;&gt;"OK", "", IF(예실[[#This Row],[계정유형]]="수익", 예실[[#This Row],[예산]]-예실[[#This Row],[분석실적]], 예실[[#This Row],[분석실적]]-예실[[#This Row],[예산]]))</f>
        <v>-3204000</v>
      </c>
      <c r="T281">
        <f>IF(예실[[#This Row],[데이터상태]]&lt;&gt;"OK", "", 예실[[#This Row],[불리금액]]/예실[[#This Row],[예산]])</f>
        <v>-3.7694117647058822E-2</v>
      </c>
      <c r="U2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2" spans="1:21">
      <c r="A282" t="s">
        <v>65</v>
      </c>
      <c r="B282" t="s">
        <v>66</v>
      </c>
      <c r="C282" s="6">
        <v>45870</v>
      </c>
      <c r="D282">
        <v>2025</v>
      </c>
      <c r="E282">
        <v>8</v>
      </c>
      <c r="F282">
        <v>3</v>
      </c>
      <c r="G282" s="5">
        <v>85000000</v>
      </c>
      <c r="H282" s="5">
        <v>80909000</v>
      </c>
      <c r="I282" t="s">
        <v>51</v>
      </c>
      <c r="J282" t="s">
        <v>35</v>
      </c>
      <c r="K282">
        <f>COUNTIFS(예실[계정코드], 예실[[#This Row],[계정코드]], 예실[월], 예실[[#This Row],[월]])</f>
        <v>1</v>
      </c>
      <c r="L282">
        <f>AVERAGEIFS(예실[실적], 예실[계정코드], 예실[[#This Row],[계정코드]])</f>
        <v>85720571.428571433</v>
      </c>
      <c r="M282">
        <f>IF(ISNUMBER(예실[[#This Row],[실적]]), 예실[[#This Row],[실적]]/예실[[#This Row],[계정평균]], "")</f>
        <v>0.94386911626480718</v>
      </c>
      <c r="N282" t="str">
        <f>IF(예실[[#This Row],[평균대비배수]]="", "", IF(예실[[#This Row],[평균대비배수]]&gt;=튀는값배수기준, "원천확인", ""))</f>
        <v/>
      </c>
      <c r="O282" t="str">
        <f>예실[[#This Row],[계정코드]]&amp;"|"&amp;TEXT(예실[[#This Row],[월]], "yyyy-mm")</f>
        <v>6180|2025-08</v>
      </c>
      <c r="P282" s="28" t="str">
        <f>IFERROR(INDEX(보정[보정 값], MATCH(예실[[#This Row],[키]], 보정[키], 0)), "")</f>
        <v/>
      </c>
      <c r="Q282" s="28">
        <f>IF(예실[[#This Row],[보정값]]&lt;&gt;"", 예실[[#This Row],[보정값]], IF(예실[[#This Row],[실적]]="", "", 예실[[#This Row],[실적]]))</f>
        <v>80909000</v>
      </c>
      <c r="R282" t="str">
        <f>IF(예실[[#This Row],[분석실적]]="","MISSING", IF(NOT(ISNUMBER(예실[[#This Row],[분석실적]])),"INVALID", IF(예실[[#This Row],[예산]]=0,"NO_BUDGET","OK")))</f>
        <v>OK</v>
      </c>
      <c r="S282" s="5">
        <f>IF(예실[[#This Row],[데이터상태]]&lt;&gt;"OK", "", IF(예실[[#This Row],[계정유형]]="수익", 예실[[#This Row],[예산]]-예실[[#This Row],[분석실적]], 예실[[#This Row],[분석실적]]-예실[[#This Row],[예산]]))</f>
        <v>-4091000</v>
      </c>
      <c r="T282">
        <f>IF(예실[[#This Row],[데이터상태]]&lt;&gt;"OK", "", 예실[[#This Row],[불리금액]]/예실[[#This Row],[예산]])</f>
        <v>-4.8129411764705879E-2</v>
      </c>
      <c r="U2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3" spans="1:21">
      <c r="A283" t="s">
        <v>65</v>
      </c>
      <c r="B283" t="s">
        <v>66</v>
      </c>
      <c r="C283" s="6">
        <v>45901</v>
      </c>
      <c r="D283">
        <v>2025</v>
      </c>
      <c r="E283">
        <v>9</v>
      </c>
      <c r="F283">
        <v>3</v>
      </c>
      <c r="G283" s="5">
        <v>85000000</v>
      </c>
      <c r="H283" s="5">
        <v>81737000</v>
      </c>
      <c r="I283" t="s">
        <v>51</v>
      </c>
      <c r="J283" t="s">
        <v>35</v>
      </c>
      <c r="K283">
        <f>COUNTIFS(예실[계정코드], 예실[[#This Row],[계정코드]], 예실[월], 예실[[#This Row],[월]])</f>
        <v>1</v>
      </c>
      <c r="L283">
        <f>AVERAGEIFS(예실[실적], 예실[계정코드], 예실[[#This Row],[계정코드]])</f>
        <v>85720571.428571433</v>
      </c>
      <c r="M283">
        <f>IF(ISNUMBER(예실[[#This Row],[실적]]), 예실[[#This Row],[실적]]/예실[[#This Row],[계정평균]], "")</f>
        <v>0.95352840791675275</v>
      </c>
      <c r="N283" t="str">
        <f>IF(예실[[#This Row],[평균대비배수]]="", "", IF(예실[[#This Row],[평균대비배수]]&gt;=튀는값배수기준, "원천확인", ""))</f>
        <v/>
      </c>
      <c r="O283" t="str">
        <f>예실[[#This Row],[계정코드]]&amp;"|"&amp;TEXT(예실[[#This Row],[월]], "yyyy-mm")</f>
        <v>6180|2025-09</v>
      </c>
      <c r="P283" s="28" t="str">
        <f>IFERROR(INDEX(보정[보정 값], MATCH(예실[[#This Row],[키]], 보정[키], 0)), "")</f>
        <v/>
      </c>
      <c r="Q283" s="28">
        <f>IF(예실[[#This Row],[보정값]]&lt;&gt;"", 예실[[#This Row],[보정값]], IF(예실[[#This Row],[실적]]="", "", 예실[[#This Row],[실적]]))</f>
        <v>81737000</v>
      </c>
      <c r="R283" t="str">
        <f>IF(예실[[#This Row],[분석실적]]="","MISSING", IF(NOT(ISNUMBER(예실[[#This Row],[분석실적]])),"INVALID", IF(예실[[#This Row],[예산]]=0,"NO_BUDGET","OK")))</f>
        <v>OK</v>
      </c>
      <c r="S283" s="5">
        <f>IF(예실[[#This Row],[데이터상태]]&lt;&gt;"OK", "", IF(예실[[#This Row],[계정유형]]="수익", 예실[[#This Row],[예산]]-예실[[#This Row],[분석실적]], 예실[[#This Row],[분석실적]]-예실[[#This Row],[예산]]))</f>
        <v>-3263000</v>
      </c>
      <c r="T283">
        <f>IF(예실[[#This Row],[데이터상태]]&lt;&gt;"OK", "", 예실[[#This Row],[불리금액]]/예실[[#This Row],[예산]])</f>
        <v>-3.8388235294117647E-2</v>
      </c>
      <c r="U2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4" spans="1:21">
      <c r="A284" t="s">
        <v>65</v>
      </c>
      <c r="B284" t="s">
        <v>66</v>
      </c>
      <c r="C284" s="6">
        <v>45931</v>
      </c>
      <c r="D284">
        <v>2025</v>
      </c>
      <c r="E284">
        <v>10</v>
      </c>
      <c r="F284">
        <v>4</v>
      </c>
      <c r="G284" s="5">
        <v>85000000</v>
      </c>
      <c r="H284" s="5">
        <v>81823000</v>
      </c>
      <c r="I284" t="s">
        <v>51</v>
      </c>
      <c r="J284" t="s">
        <v>35</v>
      </c>
      <c r="K284">
        <f>COUNTIFS(예실[계정코드], 예실[[#This Row],[계정코드]], 예실[월], 예실[[#This Row],[월]])</f>
        <v>1</v>
      </c>
      <c r="L284">
        <f>AVERAGEIFS(예실[실적], 예실[계정코드], 예실[[#This Row],[계정코드]])</f>
        <v>85720571.428571433</v>
      </c>
      <c r="M284">
        <f>IF(ISNUMBER(예실[[#This Row],[실적]]), 예실[[#This Row],[실적]]/예실[[#This Row],[계정평균]], "")</f>
        <v>0.95453166767770359</v>
      </c>
      <c r="N284" t="str">
        <f>IF(예실[[#This Row],[평균대비배수]]="", "", IF(예실[[#This Row],[평균대비배수]]&gt;=튀는값배수기준, "원천확인", ""))</f>
        <v/>
      </c>
      <c r="O284" t="str">
        <f>예실[[#This Row],[계정코드]]&amp;"|"&amp;TEXT(예실[[#This Row],[월]], "yyyy-mm")</f>
        <v>6180|2025-10</v>
      </c>
      <c r="P284" s="28" t="str">
        <f>IFERROR(INDEX(보정[보정 값], MATCH(예실[[#This Row],[키]], 보정[키], 0)), "")</f>
        <v/>
      </c>
      <c r="Q284" s="28">
        <f>IF(예실[[#This Row],[보정값]]&lt;&gt;"", 예실[[#This Row],[보정값]], IF(예실[[#This Row],[실적]]="", "", 예실[[#This Row],[실적]]))</f>
        <v>81823000</v>
      </c>
      <c r="R284" t="str">
        <f>IF(예실[[#This Row],[분석실적]]="","MISSING", IF(NOT(ISNUMBER(예실[[#This Row],[분석실적]])),"INVALID", IF(예실[[#This Row],[예산]]=0,"NO_BUDGET","OK")))</f>
        <v>OK</v>
      </c>
      <c r="S284" s="5">
        <f>IF(예실[[#This Row],[데이터상태]]&lt;&gt;"OK", "", IF(예실[[#This Row],[계정유형]]="수익", 예실[[#This Row],[예산]]-예실[[#This Row],[분석실적]], 예실[[#This Row],[분석실적]]-예실[[#This Row],[예산]]))</f>
        <v>-3177000</v>
      </c>
      <c r="T284">
        <f>IF(예실[[#This Row],[데이터상태]]&lt;&gt;"OK", "", 예실[[#This Row],[불리금액]]/예실[[#This Row],[예산]])</f>
        <v>-3.7376470588235296E-2</v>
      </c>
      <c r="U2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5" spans="1:21">
      <c r="A285" t="s">
        <v>65</v>
      </c>
      <c r="B285" t="s">
        <v>66</v>
      </c>
      <c r="C285" s="6">
        <v>45962</v>
      </c>
      <c r="D285">
        <v>2025</v>
      </c>
      <c r="E285">
        <v>11</v>
      </c>
      <c r="F285">
        <v>4</v>
      </c>
      <c r="G285" s="5">
        <v>85000000</v>
      </c>
      <c r="H285" s="5">
        <v>81038000</v>
      </c>
      <c r="I285" t="s">
        <v>51</v>
      </c>
      <c r="J285" t="s">
        <v>35</v>
      </c>
      <c r="K285">
        <f>COUNTIFS(예실[계정코드], 예실[[#This Row],[계정코드]], 예실[월], 예실[[#This Row],[월]])</f>
        <v>1</v>
      </c>
      <c r="L285">
        <f>AVERAGEIFS(예실[실적], 예실[계정코드], 예실[[#This Row],[계정코드]])</f>
        <v>85720571.428571433</v>
      </c>
      <c r="M285">
        <f>IF(ISNUMBER(예실[[#This Row],[실적]]), 예실[[#This Row],[실적]]/예실[[#This Row],[계정평균]], "")</f>
        <v>0.94537400590623355</v>
      </c>
      <c r="N285" t="str">
        <f>IF(예실[[#This Row],[평균대비배수]]="", "", IF(예실[[#This Row],[평균대비배수]]&gt;=튀는값배수기준, "원천확인", ""))</f>
        <v/>
      </c>
      <c r="O285" t="str">
        <f>예실[[#This Row],[계정코드]]&amp;"|"&amp;TEXT(예실[[#This Row],[월]], "yyyy-mm")</f>
        <v>6180|2025-11</v>
      </c>
      <c r="P285" s="28" t="str">
        <f>IFERROR(INDEX(보정[보정 값], MATCH(예실[[#This Row],[키]], 보정[키], 0)), "")</f>
        <v/>
      </c>
      <c r="Q285" s="28">
        <f>IF(예실[[#This Row],[보정값]]&lt;&gt;"", 예실[[#This Row],[보정값]], IF(예실[[#This Row],[실적]]="", "", 예실[[#This Row],[실적]]))</f>
        <v>81038000</v>
      </c>
      <c r="R285" t="str">
        <f>IF(예실[[#This Row],[분석실적]]="","MISSING", IF(NOT(ISNUMBER(예실[[#This Row],[분석실적]])),"INVALID", IF(예실[[#This Row],[예산]]=0,"NO_BUDGET","OK")))</f>
        <v>OK</v>
      </c>
      <c r="S285" s="5">
        <f>IF(예실[[#This Row],[데이터상태]]&lt;&gt;"OK", "", IF(예실[[#This Row],[계정유형]]="수익", 예실[[#This Row],[예산]]-예실[[#This Row],[분석실적]], 예실[[#This Row],[분석실적]]-예실[[#This Row],[예산]]))</f>
        <v>-3962000</v>
      </c>
      <c r="T285">
        <f>IF(예실[[#This Row],[데이터상태]]&lt;&gt;"OK", "", 예실[[#This Row],[불리금액]]/예실[[#This Row],[예산]])</f>
        <v>-4.6611764705882353E-2</v>
      </c>
      <c r="U2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6" spans="1:21">
      <c r="A286" t="s">
        <v>65</v>
      </c>
      <c r="B286" t="s">
        <v>66</v>
      </c>
      <c r="C286" s="6">
        <v>45992</v>
      </c>
      <c r="D286">
        <v>2025</v>
      </c>
      <c r="E286">
        <v>12</v>
      </c>
      <c r="F286">
        <v>4</v>
      </c>
      <c r="G286" s="5">
        <v>85000000</v>
      </c>
      <c r="H286" s="5">
        <v>81146000</v>
      </c>
      <c r="I286" t="s">
        <v>51</v>
      </c>
      <c r="J286" t="s">
        <v>35</v>
      </c>
      <c r="K286">
        <f>COUNTIFS(예실[계정코드], 예실[[#This Row],[계정코드]], 예실[월], 예실[[#This Row],[월]])</f>
        <v>1</v>
      </c>
      <c r="L286">
        <f>AVERAGEIFS(예실[실적], 예실[계정코드], 예실[[#This Row],[계정코드]])</f>
        <v>85720571.428571433</v>
      </c>
      <c r="M286">
        <f>IF(ISNUMBER(예실[[#This Row],[실적]]), 예실[[#This Row],[실적]]/예실[[#This Row],[계정평균]], "")</f>
        <v>0.94663391351300896</v>
      </c>
      <c r="N286" t="str">
        <f>IF(예실[[#This Row],[평균대비배수]]="", "", IF(예실[[#This Row],[평균대비배수]]&gt;=튀는값배수기준, "원천확인", ""))</f>
        <v/>
      </c>
      <c r="O286" t="str">
        <f>예실[[#This Row],[계정코드]]&amp;"|"&amp;TEXT(예실[[#This Row],[월]], "yyyy-mm")</f>
        <v>6180|2025-12</v>
      </c>
      <c r="P286" s="28" t="str">
        <f>IFERROR(INDEX(보정[보정 값], MATCH(예실[[#This Row],[키]], 보정[키], 0)), "")</f>
        <v/>
      </c>
      <c r="Q286" s="28">
        <f>IF(예실[[#This Row],[보정값]]&lt;&gt;"", 예실[[#This Row],[보정값]], IF(예실[[#This Row],[실적]]="", "", 예실[[#This Row],[실적]]))</f>
        <v>81146000</v>
      </c>
      <c r="R286" t="str">
        <f>IF(예실[[#This Row],[분석실적]]="","MISSING", IF(NOT(ISNUMBER(예실[[#This Row],[분석실적]])),"INVALID", IF(예실[[#This Row],[예산]]=0,"NO_BUDGET","OK")))</f>
        <v>OK</v>
      </c>
      <c r="S286" s="5">
        <f>IF(예실[[#This Row],[데이터상태]]&lt;&gt;"OK", "", IF(예실[[#This Row],[계정유형]]="수익", 예실[[#This Row],[예산]]-예실[[#This Row],[분석실적]], 예실[[#This Row],[분석실적]]-예실[[#This Row],[예산]]))</f>
        <v>-3854000</v>
      </c>
      <c r="T286">
        <f>IF(예실[[#This Row],[데이터상태]]&lt;&gt;"OK", "", 예실[[#This Row],[불리금액]]/예실[[#This Row],[예산]])</f>
        <v>-4.5341176470588232E-2</v>
      </c>
      <c r="U2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7" spans="1:21">
      <c r="A287" t="s">
        <v>65</v>
      </c>
      <c r="B287" t="s">
        <v>66</v>
      </c>
      <c r="C287" s="6">
        <v>46023</v>
      </c>
      <c r="D287">
        <v>2026</v>
      </c>
      <c r="E287">
        <v>1</v>
      </c>
      <c r="F287">
        <v>1</v>
      </c>
      <c r="G287" s="5">
        <v>85000000</v>
      </c>
      <c r="H287" s="5">
        <v>85331000</v>
      </c>
      <c r="I287" t="s">
        <v>51</v>
      </c>
      <c r="J287" t="s">
        <v>35</v>
      </c>
      <c r="K287">
        <f>COUNTIFS(예실[계정코드], 예실[[#This Row],[계정코드]], 예실[월], 예실[[#This Row],[월]])</f>
        <v>1</v>
      </c>
      <c r="L287">
        <f>AVERAGEIFS(예실[실적], 예실[계정코드], 예실[[#This Row],[계정코드]])</f>
        <v>85720571.428571433</v>
      </c>
      <c r="M287">
        <f>IF(ISNUMBER(예실[[#This Row],[실적]]), 예실[[#This Row],[실적]]/예실[[#This Row],[계정평균]], "")</f>
        <v>0.99545533327555979</v>
      </c>
      <c r="N287" t="str">
        <f>IF(예실[[#This Row],[평균대비배수]]="", "", IF(예실[[#This Row],[평균대비배수]]&gt;=튀는값배수기준, "원천확인", ""))</f>
        <v/>
      </c>
      <c r="O287" t="str">
        <f>예실[[#This Row],[계정코드]]&amp;"|"&amp;TEXT(예실[[#This Row],[월]], "yyyy-mm")</f>
        <v>6180|2026-01</v>
      </c>
      <c r="P287" s="28" t="str">
        <f>IFERROR(INDEX(보정[보정 값], MATCH(예실[[#This Row],[키]], 보정[키], 0)), "")</f>
        <v/>
      </c>
      <c r="Q287" s="28">
        <f>IF(예실[[#This Row],[보정값]]&lt;&gt;"", 예실[[#This Row],[보정값]], IF(예실[[#This Row],[실적]]="", "", 예실[[#This Row],[실적]]))</f>
        <v>85331000</v>
      </c>
      <c r="R287" t="str">
        <f>IF(예실[[#This Row],[분석실적]]="","MISSING", IF(NOT(ISNUMBER(예실[[#This Row],[분석실적]])),"INVALID", IF(예실[[#This Row],[예산]]=0,"NO_BUDGET","OK")))</f>
        <v>OK</v>
      </c>
      <c r="S287" s="5">
        <f>IF(예실[[#This Row],[데이터상태]]&lt;&gt;"OK", "", IF(예실[[#This Row],[계정유형]]="수익", 예실[[#This Row],[예산]]-예실[[#This Row],[분석실적]], 예실[[#This Row],[분석실적]]-예실[[#This Row],[예산]]))</f>
        <v>331000</v>
      </c>
      <c r="T287">
        <f>IF(예실[[#This Row],[데이터상태]]&lt;&gt;"OK", "", 예실[[#This Row],[불리금액]]/예실[[#This Row],[예산]])</f>
        <v>3.8941176470588235E-3</v>
      </c>
      <c r="U2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8" spans="1:21">
      <c r="A288" t="s">
        <v>65</v>
      </c>
      <c r="B288" t="s">
        <v>66</v>
      </c>
      <c r="C288" s="6">
        <v>46054</v>
      </c>
      <c r="D288">
        <v>2026</v>
      </c>
      <c r="E288">
        <v>2</v>
      </c>
      <c r="F288">
        <v>1</v>
      </c>
      <c r="G288" s="5">
        <v>85000000</v>
      </c>
      <c r="H288" s="5">
        <v>86335000</v>
      </c>
      <c r="I288" t="s">
        <v>51</v>
      </c>
      <c r="J288" t="s">
        <v>35</v>
      </c>
      <c r="K288">
        <f>COUNTIFS(예실[계정코드], 예실[[#This Row],[계정코드]], 예실[월], 예실[[#This Row],[월]])</f>
        <v>1</v>
      </c>
      <c r="L288">
        <f>AVERAGEIFS(예실[실적], 예실[계정코드], 예실[[#This Row],[계정코드]])</f>
        <v>85720571.428571433</v>
      </c>
      <c r="M288">
        <f>IF(ISNUMBER(예실[[#This Row],[실적]]), 예실[[#This Row],[실적]]/예실[[#This Row],[계정평균]], "")</f>
        <v>1.0071678076941024</v>
      </c>
      <c r="N288" t="str">
        <f>IF(예실[[#This Row],[평균대비배수]]="", "", IF(예실[[#This Row],[평균대비배수]]&gt;=튀는값배수기준, "원천확인", ""))</f>
        <v/>
      </c>
      <c r="O288" t="str">
        <f>예실[[#This Row],[계정코드]]&amp;"|"&amp;TEXT(예실[[#This Row],[월]], "yyyy-mm")</f>
        <v>6180|2026-02</v>
      </c>
      <c r="P288" s="28" t="str">
        <f>IFERROR(INDEX(보정[보정 값], MATCH(예실[[#This Row],[키]], 보정[키], 0)), "")</f>
        <v/>
      </c>
      <c r="Q288" s="28">
        <f>IF(예실[[#This Row],[보정값]]&lt;&gt;"", 예실[[#This Row],[보정값]], IF(예실[[#This Row],[실적]]="", "", 예실[[#This Row],[실적]]))</f>
        <v>86335000</v>
      </c>
      <c r="R288" t="str">
        <f>IF(예실[[#This Row],[분석실적]]="","MISSING", IF(NOT(ISNUMBER(예실[[#This Row],[분석실적]])),"INVALID", IF(예실[[#This Row],[예산]]=0,"NO_BUDGET","OK")))</f>
        <v>OK</v>
      </c>
      <c r="S288" s="5">
        <f>IF(예실[[#This Row],[데이터상태]]&lt;&gt;"OK", "", IF(예실[[#This Row],[계정유형]]="수익", 예실[[#This Row],[예산]]-예실[[#This Row],[분석실적]], 예실[[#This Row],[분석실적]]-예실[[#This Row],[예산]]))</f>
        <v>1335000</v>
      </c>
      <c r="T288">
        <f>IF(예실[[#This Row],[데이터상태]]&lt;&gt;"OK", "", 예실[[#This Row],[불리금액]]/예실[[#This Row],[예산]])</f>
        <v>1.5705882352941177E-2</v>
      </c>
      <c r="U2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89" spans="1:21">
      <c r="A289" t="s">
        <v>65</v>
      </c>
      <c r="B289" t="s">
        <v>66</v>
      </c>
      <c r="C289" s="6">
        <v>46082</v>
      </c>
      <c r="D289">
        <v>2026</v>
      </c>
      <c r="E289">
        <v>3</v>
      </c>
      <c r="F289">
        <v>1</v>
      </c>
      <c r="G289" s="5">
        <v>85000000</v>
      </c>
      <c r="H289" s="5">
        <v>87134000</v>
      </c>
      <c r="I289" t="s">
        <v>51</v>
      </c>
      <c r="J289" t="s">
        <v>35</v>
      </c>
      <c r="K289">
        <f>COUNTIFS(예실[계정코드], 예실[[#This Row],[계정코드]], 예실[월], 예실[[#This Row],[월]])</f>
        <v>1</v>
      </c>
      <c r="L289">
        <f>AVERAGEIFS(예실[실적], 예실[계정코드], 예실[[#This Row],[계정코드]])</f>
        <v>85720571.428571433</v>
      </c>
      <c r="M289">
        <f>IF(ISNUMBER(예실[[#This Row],[실적]]), 예실[[#This Row],[실적]]/예실[[#This Row],[계정평균]], "")</f>
        <v>1.0164887908220064</v>
      </c>
      <c r="N289" t="str">
        <f>IF(예실[[#This Row],[평균대비배수]]="", "", IF(예실[[#This Row],[평균대비배수]]&gt;=튀는값배수기준, "원천확인", ""))</f>
        <v/>
      </c>
      <c r="O289" t="str">
        <f>예실[[#This Row],[계정코드]]&amp;"|"&amp;TEXT(예실[[#This Row],[월]], "yyyy-mm")</f>
        <v>6180|2026-03</v>
      </c>
      <c r="P289" s="28" t="str">
        <f>IFERROR(INDEX(보정[보정 값], MATCH(예실[[#This Row],[키]], 보정[키], 0)), "")</f>
        <v/>
      </c>
      <c r="Q289" s="28">
        <f>IF(예실[[#This Row],[보정값]]&lt;&gt;"", 예실[[#This Row],[보정값]], IF(예실[[#This Row],[실적]]="", "", 예실[[#This Row],[실적]]))</f>
        <v>87134000</v>
      </c>
      <c r="R289" t="str">
        <f>IF(예실[[#This Row],[분석실적]]="","MISSING", IF(NOT(ISNUMBER(예실[[#This Row],[분석실적]])),"INVALID", IF(예실[[#This Row],[예산]]=0,"NO_BUDGET","OK")))</f>
        <v>OK</v>
      </c>
      <c r="S289" s="5">
        <f>IF(예실[[#This Row],[데이터상태]]&lt;&gt;"OK", "", IF(예실[[#This Row],[계정유형]]="수익", 예실[[#This Row],[예산]]-예실[[#This Row],[분석실적]], 예실[[#This Row],[분석실적]]-예실[[#This Row],[예산]]))</f>
        <v>2134000</v>
      </c>
      <c r="T289">
        <f>IF(예실[[#This Row],[데이터상태]]&lt;&gt;"OK", "", 예실[[#This Row],[불리금액]]/예실[[#This Row],[예산]])</f>
        <v>2.5105882352941176E-2</v>
      </c>
      <c r="U2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0" spans="1:21">
      <c r="A290" t="s">
        <v>65</v>
      </c>
      <c r="B290" t="s">
        <v>66</v>
      </c>
      <c r="C290" s="6">
        <v>46113</v>
      </c>
      <c r="D290">
        <v>2026</v>
      </c>
      <c r="E290">
        <v>4</v>
      </c>
      <c r="F290">
        <v>2</v>
      </c>
      <c r="G290" s="5">
        <v>85000000</v>
      </c>
      <c r="H290" s="5">
        <v>85442000</v>
      </c>
      <c r="I290" t="s">
        <v>51</v>
      </c>
      <c r="J290" t="s">
        <v>35</v>
      </c>
      <c r="K290">
        <f>COUNTIFS(예실[계정코드], 예실[[#This Row],[계정코드]], 예실[월], 예실[[#This Row],[월]])</f>
        <v>1</v>
      </c>
      <c r="L290">
        <f>AVERAGEIFS(예실[실적], 예실[계정코드], 예실[[#This Row],[계정코드]])</f>
        <v>85720571.428571433</v>
      </c>
      <c r="M290">
        <f>IF(ISNUMBER(예실[[#This Row],[실적]]), 예실[[#This Row],[실적]]/예실[[#This Row],[계정평균]], "")</f>
        <v>0.99675023831585674</v>
      </c>
      <c r="N290" t="str">
        <f>IF(예실[[#This Row],[평균대비배수]]="", "", IF(예실[[#This Row],[평균대비배수]]&gt;=튀는값배수기준, "원천확인", ""))</f>
        <v/>
      </c>
      <c r="O290" t="str">
        <f>예실[[#This Row],[계정코드]]&amp;"|"&amp;TEXT(예실[[#This Row],[월]], "yyyy-mm")</f>
        <v>6180|2026-04</v>
      </c>
      <c r="P290" s="28" t="str">
        <f>IFERROR(INDEX(보정[보정 값], MATCH(예실[[#This Row],[키]], 보정[키], 0)), "")</f>
        <v/>
      </c>
      <c r="Q290" s="28">
        <f>IF(예실[[#This Row],[보정값]]&lt;&gt;"", 예실[[#This Row],[보정값]], IF(예실[[#This Row],[실적]]="", "", 예실[[#This Row],[실적]]))</f>
        <v>85442000</v>
      </c>
      <c r="R290" t="str">
        <f>IF(예실[[#This Row],[분석실적]]="","MISSING", IF(NOT(ISNUMBER(예실[[#This Row],[분석실적]])),"INVALID", IF(예실[[#This Row],[예산]]=0,"NO_BUDGET","OK")))</f>
        <v>OK</v>
      </c>
      <c r="S290" s="5">
        <f>IF(예실[[#This Row],[데이터상태]]&lt;&gt;"OK", "", IF(예실[[#This Row],[계정유형]]="수익", 예실[[#This Row],[예산]]-예실[[#This Row],[분석실적]], 예실[[#This Row],[분석실적]]-예실[[#This Row],[예산]]))</f>
        <v>442000</v>
      </c>
      <c r="T290">
        <f>IF(예실[[#This Row],[데이터상태]]&lt;&gt;"OK", "", 예실[[#This Row],[불리금액]]/예실[[#This Row],[예산]])</f>
        <v>5.1999999999999998E-3</v>
      </c>
      <c r="U2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1" spans="1:21">
      <c r="A291" t="s">
        <v>65</v>
      </c>
      <c r="B291" t="s">
        <v>66</v>
      </c>
      <c r="C291" s="6">
        <v>46143</v>
      </c>
      <c r="D291">
        <v>2026</v>
      </c>
      <c r="E291">
        <v>5</v>
      </c>
      <c r="F291">
        <v>2</v>
      </c>
      <c r="G291" s="5">
        <v>85000000</v>
      </c>
      <c r="H291" s="5">
        <v>86583000</v>
      </c>
      <c r="I291" t="s">
        <v>51</v>
      </c>
      <c r="J291" t="s">
        <v>35</v>
      </c>
      <c r="K291">
        <f>COUNTIFS(예실[계정코드], 예실[[#This Row],[계정코드]], 예실[월], 예실[[#This Row],[월]])</f>
        <v>1</v>
      </c>
      <c r="L291">
        <f>AVERAGEIFS(예실[실적], 예실[계정코드], 예실[[#This Row],[계정코드]])</f>
        <v>85720571.428571433</v>
      </c>
      <c r="M291">
        <f>IF(ISNUMBER(예실[[#This Row],[실적]]), 예실[[#This Row],[실적]]/예실[[#This Row],[계정평균]], "")</f>
        <v>1.0100609288652165</v>
      </c>
      <c r="N291" t="str">
        <f>IF(예실[[#This Row],[평균대비배수]]="", "", IF(예실[[#This Row],[평균대비배수]]&gt;=튀는값배수기준, "원천확인", ""))</f>
        <v/>
      </c>
      <c r="O291" t="str">
        <f>예실[[#This Row],[계정코드]]&amp;"|"&amp;TEXT(예실[[#This Row],[월]], "yyyy-mm")</f>
        <v>6180|2026-05</v>
      </c>
      <c r="P291" s="28" t="str">
        <f>IFERROR(INDEX(보정[보정 값], MATCH(예실[[#This Row],[키]], 보정[키], 0)), "")</f>
        <v/>
      </c>
      <c r="Q291" s="28">
        <f>IF(예실[[#This Row],[보정값]]&lt;&gt;"", 예실[[#This Row],[보정값]], IF(예실[[#This Row],[실적]]="", "", 예실[[#This Row],[실적]]))</f>
        <v>86583000</v>
      </c>
      <c r="R291" t="str">
        <f>IF(예실[[#This Row],[분석실적]]="","MISSING", IF(NOT(ISNUMBER(예실[[#This Row],[분석실적]])),"INVALID", IF(예실[[#This Row],[예산]]=0,"NO_BUDGET","OK")))</f>
        <v>OK</v>
      </c>
      <c r="S291" s="5">
        <f>IF(예실[[#This Row],[데이터상태]]&lt;&gt;"OK", "", IF(예실[[#This Row],[계정유형]]="수익", 예실[[#This Row],[예산]]-예실[[#This Row],[분석실적]], 예실[[#This Row],[분석실적]]-예실[[#This Row],[예산]]))</f>
        <v>1583000</v>
      </c>
      <c r="T291">
        <f>IF(예실[[#This Row],[데이터상태]]&lt;&gt;"OK", "", 예실[[#This Row],[불리금액]]/예실[[#This Row],[예산]])</f>
        <v>1.8623529411764705E-2</v>
      </c>
      <c r="U2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2" spans="1:21">
      <c r="A292" t="s">
        <v>65</v>
      </c>
      <c r="B292" t="s">
        <v>66</v>
      </c>
      <c r="C292" s="6">
        <v>46174</v>
      </c>
      <c r="D292">
        <v>2026</v>
      </c>
      <c r="E292">
        <v>6</v>
      </c>
      <c r="F292">
        <v>2</v>
      </c>
      <c r="G292" s="5">
        <v>85000000</v>
      </c>
      <c r="H292" s="5">
        <v>86528000</v>
      </c>
      <c r="I292" t="s">
        <v>51</v>
      </c>
      <c r="J292" t="s">
        <v>35</v>
      </c>
      <c r="K292">
        <f>COUNTIFS(예실[계정코드], 예실[[#This Row],[계정코드]], 예실[월], 예실[[#This Row],[월]])</f>
        <v>1</v>
      </c>
      <c r="L292">
        <f>AVERAGEIFS(예실[실적], 예실[계정코드], 예실[[#This Row],[계정코드]])</f>
        <v>85720571.428571433</v>
      </c>
      <c r="M292">
        <f>IF(ISNUMBER(예실[[#This Row],[실적]]), 예실[[#This Row],[실적]]/예실[[#This Row],[계정평균]], "")</f>
        <v>1.0094193092506549</v>
      </c>
      <c r="N292" t="str">
        <f>IF(예실[[#This Row],[평균대비배수]]="", "", IF(예실[[#This Row],[평균대비배수]]&gt;=튀는값배수기준, "원천확인", ""))</f>
        <v/>
      </c>
      <c r="O292" t="str">
        <f>예실[[#This Row],[계정코드]]&amp;"|"&amp;TEXT(예실[[#This Row],[월]], "yyyy-mm")</f>
        <v>6180|2026-06</v>
      </c>
      <c r="P292" s="28" t="str">
        <f>IFERROR(INDEX(보정[보정 값], MATCH(예실[[#This Row],[키]], 보정[키], 0)), "")</f>
        <v/>
      </c>
      <c r="Q292" s="28">
        <f>IF(예실[[#This Row],[보정값]]&lt;&gt;"", 예실[[#This Row],[보정값]], IF(예실[[#This Row],[실적]]="", "", 예실[[#This Row],[실적]]))</f>
        <v>86528000</v>
      </c>
      <c r="R292" t="str">
        <f>IF(예실[[#This Row],[분석실적]]="","MISSING", IF(NOT(ISNUMBER(예실[[#This Row],[분석실적]])),"INVALID", IF(예실[[#This Row],[예산]]=0,"NO_BUDGET","OK")))</f>
        <v>OK</v>
      </c>
      <c r="S292" s="5">
        <f>IF(예실[[#This Row],[데이터상태]]&lt;&gt;"OK", "", IF(예실[[#This Row],[계정유형]]="수익", 예실[[#This Row],[예산]]-예실[[#This Row],[분석실적]], 예실[[#This Row],[분석실적]]-예실[[#This Row],[예산]]))</f>
        <v>1528000</v>
      </c>
      <c r="T292">
        <f>IF(예실[[#This Row],[데이터상태]]&lt;&gt;"OK", "", 예실[[#This Row],[불리금액]]/예실[[#This Row],[예산]])</f>
        <v>1.7976470588235295E-2</v>
      </c>
      <c r="U2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3" spans="1:21">
      <c r="A293" t="s">
        <v>65</v>
      </c>
      <c r="B293" t="s">
        <v>66</v>
      </c>
      <c r="C293" s="6">
        <v>46204</v>
      </c>
      <c r="D293">
        <v>2026</v>
      </c>
      <c r="E293">
        <v>7</v>
      </c>
      <c r="F293">
        <v>3</v>
      </c>
      <c r="G293" s="5">
        <v>85000000</v>
      </c>
      <c r="H293" s="5">
        <v>96244000</v>
      </c>
      <c r="I293" t="s">
        <v>51</v>
      </c>
      <c r="J293" t="s">
        <v>35</v>
      </c>
      <c r="K293">
        <f>COUNTIFS(예실[계정코드], 예실[[#This Row],[계정코드]], 예실[월], 예실[[#This Row],[월]])</f>
        <v>1</v>
      </c>
      <c r="L293">
        <f>AVERAGEIFS(예실[실적], 예실[계정코드], 예실[[#This Row],[계정코드]])</f>
        <v>85720571.428571433</v>
      </c>
      <c r="M293">
        <f>IF(ISNUMBER(예실[[#This Row],[실적]]), 예실[[#This Row],[실적]]/예실[[#This Row],[계정평균]], "")</f>
        <v>1.1227643306157549</v>
      </c>
      <c r="N293" t="str">
        <f>IF(예실[[#This Row],[평균대비배수]]="", "", IF(예실[[#This Row],[평균대비배수]]&gt;=튀는값배수기준, "원천확인", ""))</f>
        <v/>
      </c>
      <c r="O293" t="str">
        <f>예실[[#This Row],[계정코드]]&amp;"|"&amp;TEXT(예실[[#This Row],[월]], "yyyy-mm")</f>
        <v>6180|2026-07</v>
      </c>
      <c r="P293" s="28" t="str">
        <f>IFERROR(INDEX(보정[보정 값], MATCH(예실[[#This Row],[키]], 보정[키], 0)), "")</f>
        <v/>
      </c>
      <c r="Q293" s="28">
        <f>IF(예실[[#This Row],[보정값]]&lt;&gt;"", 예실[[#This Row],[보정값]], IF(예실[[#This Row],[실적]]="", "", 예실[[#This Row],[실적]]))</f>
        <v>96244000</v>
      </c>
      <c r="R293" t="str">
        <f>IF(예실[[#This Row],[분석실적]]="","MISSING", IF(NOT(ISNUMBER(예실[[#This Row],[분석실적]])),"INVALID", IF(예실[[#This Row],[예산]]=0,"NO_BUDGET","OK")))</f>
        <v>OK</v>
      </c>
      <c r="S293" s="5">
        <f>IF(예실[[#This Row],[데이터상태]]&lt;&gt;"OK", "", IF(예실[[#This Row],[계정유형]]="수익", 예실[[#This Row],[예산]]-예실[[#This Row],[분석실적]], 예실[[#This Row],[분석실적]]-예실[[#This Row],[예산]]))</f>
        <v>11244000</v>
      </c>
      <c r="T293">
        <f>IF(예실[[#This Row],[데이터상태]]&lt;&gt;"OK", "", 예실[[#This Row],[불리금액]]/예실[[#This Row],[예산]])</f>
        <v>0.13228235294117646</v>
      </c>
      <c r="U2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94" spans="1:21">
      <c r="A294" t="s">
        <v>65</v>
      </c>
      <c r="B294" t="s">
        <v>66</v>
      </c>
      <c r="C294" s="6">
        <v>46235</v>
      </c>
      <c r="D294">
        <v>2026</v>
      </c>
      <c r="E294">
        <v>8</v>
      </c>
      <c r="F294">
        <v>3</v>
      </c>
      <c r="G294" s="5">
        <v>85000000</v>
      </c>
      <c r="H294" s="5">
        <v>98875000</v>
      </c>
      <c r="I294" t="s">
        <v>51</v>
      </c>
      <c r="J294" t="s">
        <v>35</v>
      </c>
      <c r="K294">
        <f>COUNTIFS(예실[계정코드], 예실[[#This Row],[계정코드]], 예실[월], 예실[[#This Row],[월]])</f>
        <v>1</v>
      </c>
      <c r="L294">
        <f>AVERAGEIFS(예실[실적], 예실[계정코드], 예실[[#This Row],[계정코드]])</f>
        <v>85720571.428571433</v>
      </c>
      <c r="M294">
        <f>IF(ISNUMBER(예실[[#This Row],[실적]]), 예실[[#This Row],[실적]]/예실[[#This Row],[계정평균]], "")</f>
        <v>1.1534570798141468</v>
      </c>
      <c r="N294" t="str">
        <f>IF(예실[[#This Row],[평균대비배수]]="", "", IF(예실[[#This Row],[평균대비배수]]&gt;=튀는값배수기준, "원천확인", ""))</f>
        <v/>
      </c>
      <c r="O294" t="str">
        <f>예실[[#This Row],[계정코드]]&amp;"|"&amp;TEXT(예실[[#This Row],[월]], "yyyy-mm")</f>
        <v>6180|2026-08</v>
      </c>
      <c r="P294" s="28" t="str">
        <f>IFERROR(INDEX(보정[보정 값], MATCH(예실[[#This Row],[키]], 보정[키], 0)), "")</f>
        <v/>
      </c>
      <c r="Q294" s="28">
        <f>IF(예실[[#This Row],[보정값]]&lt;&gt;"", 예실[[#This Row],[보정값]], IF(예실[[#This Row],[실적]]="", "", 예실[[#This Row],[실적]]))</f>
        <v>98875000</v>
      </c>
      <c r="R294" t="str">
        <f>IF(예실[[#This Row],[분석실적]]="","MISSING", IF(NOT(ISNUMBER(예실[[#This Row],[분석실적]])),"INVALID", IF(예실[[#This Row],[예산]]=0,"NO_BUDGET","OK")))</f>
        <v>OK</v>
      </c>
      <c r="S294" s="5">
        <f>IF(예실[[#This Row],[데이터상태]]&lt;&gt;"OK", "", IF(예실[[#This Row],[계정유형]]="수익", 예실[[#This Row],[예산]]-예실[[#This Row],[분석실적]], 예실[[#This Row],[분석실적]]-예실[[#This Row],[예산]]))</f>
        <v>13875000</v>
      </c>
      <c r="T294">
        <f>IF(예실[[#This Row],[데이터상태]]&lt;&gt;"OK", "", 예실[[#This Row],[불리금액]]/예실[[#This Row],[예산]])</f>
        <v>0.16323529411764706</v>
      </c>
      <c r="U2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</row>
    <row r="295" spans="1:21">
      <c r="A295" t="s">
        <v>71</v>
      </c>
      <c r="B295" t="s">
        <v>72</v>
      </c>
      <c r="C295" s="6">
        <v>46266</v>
      </c>
      <c r="D295">
        <v>2026</v>
      </c>
      <c r="E295">
        <v>9</v>
      </c>
      <c r="F295">
        <v>3</v>
      </c>
      <c r="G295" s="5">
        <v>60000000</v>
      </c>
      <c r="H295" s="5">
        <v>60000000</v>
      </c>
      <c r="I295" t="s">
        <v>51</v>
      </c>
      <c r="J295" t="s">
        <v>73</v>
      </c>
      <c r="K295">
        <f>COUNTIFS(예실[계정코드], 예실[[#This Row],[계정코드]], 예실[월], 예실[[#This Row],[월]])</f>
        <v>1</v>
      </c>
      <c r="L295">
        <f>AVERAGEIFS(예실[실적], 예실[계정코드], 예실[[#This Row],[계정코드]])</f>
        <v>60000000</v>
      </c>
      <c r="M295">
        <f>IF(ISNUMBER(예실[[#This Row],[실적]]), 예실[[#This Row],[실적]]/예실[[#This Row],[계정평균]], "")</f>
        <v>1</v>
      </c>
      <c r="N295" t="str">
        <f>IF(예실[[#This Row],[평균대비배수]]="", "", IF(예실[[#This Row],[평균대비배수]]&gt;=튀는값배수기준, "원천확인", ""))</f>
        <v/>
      </c>
      <c r="O295" t="str">
        <f>예실[[#This Row],[계정코드]]&amp;"|"&amp;TEXT(예실[[#This Row],[월]], "yyyy-mm")</f>
        <v>6210|2026-09</v>
      </c>
      <c r="P295" s="28" t="str">
        <f>IFERROR(INDEX(보정[보정 값], MATCH(예실[[#This Row],[키]], 보정[키], 0)), "")</f>
        <v/>
      </c>
      <c r="Q295" s="28">
        <f>IF(예실[[#This Row],[보정값]]&lt;&gt;"", 예실[[#This Row],[보정값]], IF(예실[[#This Row],[실적]]="", "", 예실[[#This Row],[실적]]))</f>
        <v>60000000</v>
      </c>
      <c r="R295" t="str">
        <f>IF(예실[[#This Row],[분석실적]]="","MISSING", IF(NOT(ISNUMBER(예실[[#This Row],[분석실적]])),"INVALID", IF(예실[[#This Row],[예산]]=0,"NO_BUDGET","OK")))</f>
        <v>OK</v>
      </c>
      <c r="S29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295" s="31">
        <f>IF(예실[[#This Row],[데이터상태]]&lt;&gt;"OK", "", 예실[[#This Row],[불리금액]]/예실[[#This Row],[예산]])</f>
        <v>0</v>
      </c>
      <c r="U2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6" spans="1:21">
      <c r="A296" t="s">
        <v>67</v>
      </c>
      <c r="B296" t="s">
        <v>68</v>
      </c>
      <c r="C296" s="6">
        <v>45658</v>
      </c>
      <c r="D296">
        <v>2025</v>
      </c>
      <c r="E296">
        <v>1</v>
      </c>
      <c r="F296">
        <v>1</v>
      </c>
      <c r="G296" s="5">
        <v>25000000</v>
      </c>
      <c r="H296" s="5">
        <v>23869000</v>
      </c>
      <c r="I296" t="s">
        <v>51</v>
      </c>
      <c r="J296" t="s">
        <v>44</v>
      </c>
      <c r="K296">
        <f>COUNTIFS(예실[계정코드], 예실[[#This Row],[계정코드]], 예실[월], 예실[[#This Row],[월]])</f>
        <v>1</v>
      </c>
      <c r="L296">
        <f>AVERAGEIFS(예실[실적], 예실[계정코드], 예실[[#This Row],[계정코드]])</f>
        <v>24819190.476190478</v>
      </c>
      <c r="M296">
        <f>IF(ISNUMBER(예실[[#This Row],[실적]]), 예실[[#This Row],[실적]]/예실[[#This Row],[계정평균]], "")</f>
        <v>0.96171549281182178</v>
      </c>
      <c r="N296" t="str">
        <f>IF(예실[[#This Row],[평균대비배수]]="", "", IF(예실[[#This Row],[평균대비배수]]&gt;=튀는값배수기준, "원천확인", ""))</f>
        <v/>
      </c>
      <c r="O296" t="str">
        <f>예실[[#This Row],[계정코드]]&amp;"|"&amp;TEXT(예실[[#This Row],[월]], "yyyy-mm")</f>
        <v>6190|2025-01</v>
      </c>
      <c r="P296" s="28" t="str">
        <f>IFERROR(INDEX(보정[보정 값], MATCH(예실[[#This Row],[키]], 보정[키], 0)), "")</f>
        <v/>
      </c>
      <c r="Q296" s="28">
        <f>IF(예실[[#This Row],[보정값]]&lt;&gt;"", 예실[[#This Row],[보정값]], IF(예실[[#This Row],[실적]]="", "", 예실[[#This Row],[실적]]))</f>
        <v>23869000</v>
      </c>
      <c r="R296" t="str">
        <f>IF(예실[[#This Row],[분석실적]]="","MISSING", IF(NOT(ISNUMBER(예실[[#This Row],[분석실적]])),"INVALID", IF(예실[[#This Row],[예산]]=0,"NO_BUDGET","OK")))</f>
        <v>OK</v>
      </c>
      <c r="S296" s="5">
        <f>IF(예실[[#This Row],[데이터상태]]&lt;&gt;"OK", "", IF(예실[[#This Row],[계정유형]]="수익", 예실[[#This Row],[예산]]-예실[[#This Row],[분석실적]], 예실[[#This Row],[분석실적]]-예실[[#This Row],[예산]]))</f>
        <v>-1131000</v>
      </c>
      <c r="T296">
        <f>IF(예실[[#This Row],[데이터상태]]&lt;&gt;"OK", "", 예실[[#This Row],[불리금액]]/예실[[#This Row],[예산]])</f>
        <v>-4.5240000000000002E-2</v>
      </c>
      <c r="U2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7" spans="1:21">
      <c r="A297" t="s">
        <v>67</v>
      </c>
      <c r="B297" t="s">
        <v>68</v>
      </c>
      <c r="C297" s="6">
        <v>45689</v>
      </c>
      <c r="D297">
        <v>2025</v>
      </c>
      <c r="E297">
        <v>2</v>
      </c>
      <c r="F297">
        <v>1</v>
      </c>
      <c r="G297" s="5">
        <v>25000000</v>
      </c>
      <c r="H297" s="5">
        <v>25838000</v>
      </c>
      <c r="I297" t="s">
        <v>51</v>
      </c>
      <c r="J297" t="s">
        <v>44</v>
      </c>
      <c r="K297">
        <f>COUNTIFS(예실[계정코드], 예실[[#This Row],[계정코드]], 예실[월], 예실[[#This Row],[월]])</f>
        <v>1</v>
      </c>
      <c r="L297">
        <f>AVERAGEIFS(예실[실적], 예실[계정코드], 예실[[#This Row],[계정코드]])</f>
        <v>24819190.476190478</v>
      </c>
      <c r="M297">
        <f>IF(ISNUMBER(예실[[#This Row],[실적]]), 예실[[#This Row],[실적]]/예실[[#This Row],[계정평균]], "")</f>
        <v>1.041049264873763</v>
      </c>
      <c r="N297" t="str">
        <f>IF(예실[[#This Row],[평균대비배수]]="", "", IF(예실[[#This Row],[평균대비배수]]&gt;=튀는값배수기준, "원천확인", ""))</f>
        <v/>
      </c>
      <c r="O297" t="str">
        <f>예실[[#This Row],[계정코드]]&amp;"|"&amp;TEXT(예실[[#This Row],[월]], "yyyy-mm")</f>
        <v>6190|2025-02</v>
      </c>
      <c r="P297" s="28" t="str">
        <f>IFERROR(INDEX(보정[보정 값], MATCH(예실[[#This Row],[키]], 보정[키], 0)), "")</f>
        <v/>
      </c>
      <c r="Q297" s="28">
        <f>IF(예실[[#This Row],[보정값]]&lt;&gt;"", 예실[[#This Row],[보정값]], IF(예실[[#This Row],[실적]]="", "", 예실[[#This Row],[실적]]))</f>
        <v>25838000</v>
      </c>
      <c r="R297" t="str">
        <f>IF(예실[[#This Row],[분석실적]]="","MISSING", IF(NOT(ISNUMBER(예실[[#This Row],[분석실적]])),"INVALID", IF(예실[[#This Row],[예산]]=0,"NO_BUDGET","OK")))</f>
        <v>OK</v>
      </c>
      <c r="S297" s="5">
        <f>IF(예실[[#This Row],[데이터상태]]&lt;&gt;"OK", "", IF(예실[[#This Row],[계정유형]]="수익", 예실[[#This Row],[예산]]-예실[[#This Row],[분석실적]], 예실[[#This Row],[분석실적]]-예실[[#This Row],[예산]]))</f>
        <v>838000</v>
      </c>
      <c r="T297">
        <f>IF(예실[[#This Row],[데이터상태]]&lt;&gt;"OK", "", 예실[[#This Row],[불리금액]]/예실[[#This Row],[예산]])</f>
        <v>3.3520000000000001E-2</v>
      </c>
      <c r="U2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8" spans="1:21">
      <c r="A298" t="s">
        <v>67</v>
      </c>
      <c r="B298" t="s">
        <v>68</v>
      </c>
      <c r="C298" s="6">
        <v>45717</v>
      </c>
      <c r="D298">
        <v>2025</v>
      </c>
      <c r="E298">
        <v>3</v>
      </c>
      <c r="F298">
        <v>1</v>
      </c>
      <c r="G298" s="5">
        <v>25000000</v>
      </c>
      <c r="H298" s="5">
        <v>23189000</v>
      </c>
      <c r="I298" t="s">
        <v>51</v>
      </c>
      <c r="J298" t="s">
        <v>44</v>
      </c>
      <c r="K298">
        <f>COUNTIFS(예실[계정코드], 예실[[#This Row],[계정코드]], 예실[월], 예실[[#This Row],[월]])</f>
        <v>1</v>
      </c>
      <c r="L298">
        <f>AVERAGEIFS(예실[실적], 예실[계정코드], 예실[[#This Row],[계정코드]])</f>
        <v>24819190.476190478</v>
      </c>
      <c r="M298">
        <f>IF(ISNUMBER(예실[[#This Row],[실적]]), 예실[[#This Row],[실적]]/예실[[#This Row],[계정평균]], "")</f>
        <v>0.93431733892552415</v>
      </c>
      <c r="N298" t="str">
        <f>IF(예실[[#This Row],[평균대비배수]]="", "", IF(예실[[#This Row],[평균대비배수]]&gt;=튀는값배수기준, "원천확인", ""))</f>
        <v/>
      </c>
      <c r="O298" t="str">
        <f>예실[[#This Row],[계정코드]]&amp;"|"&amp;TEXT(예실[[#This Row],[월]], "yyyy-mm")</f>
        <v>6190|2025-03</v>
      </c>
      <c r="P298" s="28" t="str">
        <f>IFERROR(INDEX(보정[보정 값], MATCH(예실[[#This Row],[키]], 보정[키], 0)), "")</f>
        <v/>
      </c>
      <c r="Q298" s="28">
        <f>IF(예실[[#This Row],[보정값]]&lt;&gt;"", 예실[[#This Row],[보정값]], IF(예실[[#This Row],[실적]]="", "", 예실[[#This Row],[실적]]))</f>
        <v>23189000</v>
      </c>
      <c r="R298" t="str">
        <f>IF(예실[[#This Row],[분석실적]]="","MISSING", IF(NOT(ISNUMBER(예실[[#This Row],[분석실적]])),"INVALID", IF(예실[[#This Row],[예산]]=0,"NO_BUDGET","OK")))</f>
        <v>OK</v>
      </c>
      <c r="S298" s="5">
        <f>IF(예실[[#This Row],[데이터상태]]&lt;&gt;"OK", "", IF(예실[[#This Row],[계정유형]]="수익", 예실[[#This Row],[예산]]-예실[[#This Row],[분석실적]], 예실[[#This Row],[분석실적]]-예실[[#This Row],[예산]]))</f>
        <v>-1811000</v>
      </c>
      <c r="T298">
        <f>IF(예실[[#This Row],[데이터상태]]&lt;&gt;"OK", "", 예실[[#This Row],[불리금액]]/예실[[#This Row],[예산]])</f>
        <v>-7.2440000000000004E-2</v>
      </c>
      <c r="U2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299" spans="1:21">
      <c r="A299" t="s">
        <v>67</v>
      </c>
      <c r="B299" t="s">
        <v>68</v>
      </c>
      <c r="C299" s="6">
        <v>45748</v>
      </c>
      <c r="D299">
        <v>2025</v>
      </c>
      <c r="E299">
        <v>4</v>
      </c>
      <c r="F299">
        <v>2</v>
      </c>
      <c r="G299" s="5">
        <v>25000000</v>
      </c>
      <c r="H299" s="5">
        <v>23834000</v>
      </c>
      <c r="I299" t="s">
        <v>51</v>
      </c>
      <c r="J299" t="s">
        <v>44</v>
      </c>
      <c r="K299">
        <f>COUNTIFS(예실[계정코드], 예실[[#This Row],[계정코드]], 예실[월], 예실[[#This Row],[월]])</f>
        <v>1</v>
      </c>
      <c r="L299">
        <f>AVERAGEIFS(예실[실적], 예실[계정코드], 예실[[#This Row],[계정코드]])</f>
        <v>24819190.476190478</v>
      </c>
      <c r="M299">
        <f>IF(ISNUMBER(예실[[#This Row],[실적]]), 예실[[#This Row],[실적]]/예실[[#This Row],[계정평균]], "")</f>
        <v>0.96030529371473294</v>
      </c>
      <c r="N299" t="str">
        <f>IF(예실[[#This Row],[평균대비배수]]="", "", IF(예실[[#This Row],[평균대비배수]]&gt;=튀는값배수기준, "원천확인", ""))</f>
        <v/>
      </c>
      <c r="O299" t="str">
        <f>예실[[#This Row],[계정코드]]&amp;"|"&amp;TEXT(예실[[#This Row],[월]], "yyyy-mm")</f>
        <v>6190|2025-04</v>
      </c>
      <c r="P299" s="28" t="str">
        <f>IFERROR(INDEX(보정[보정 값], MATCH(예실[[#This Row],[키]], 보정[키], 0)), "")</f>
        <v/>
      </c>
      <c r="Q299" s="28">
        <f>IF(예실[[#This Row],[보정값]]&lt;&gt;"", 예실[[#This Row],[보정값]], IF(예실[[#This Row],[실적]]="", "", 예실[[#This Row],[실적]]))</f>
        <v>23834000</v>
      </c>
      <c r="R299" t="str">
        <f>IF(예실[[#This Row],[분석실적]]="","MISSING", IF(NOT(ISNUMBER(예실[[#This Row],[분석실적]])),"INVALID", IF(예실[[#This Row],[예산]]=0,"NO_BUDGET","OK")))</f>
        <v>OK</v>
      </c>
      <c r="S299" s="5">
        <f>IF(예실[[#This Row],[데이터상태]]&lt;&gt;"OK", "", IF(예실[[#This Row],[계정유형]]="수익", 예실[[#This Row],[예산]]-예실[[#This Row],[분석실적]], 예실[[#This Row],[분석실적]]-예실[[#This Row],[예산]]))</f>
        <v>-1166000</v>
      </c>
      <c r="T299">
        <f>IF(예실[[#This Row],[데이터상태]]&lt;&gt;"OK", "", 예실[[#This Row],[불리금액]]/예실[[#This Row],[예산]])</f>
        <v>-4.6640000000000001E-2</v>
      </c>
      <c r="U2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0" spans="1:21">
      <c r="A300" t="s">
        <v>67</v>
      </c>
      <c r="B300" t="s">
        <v>68</v>
      </c>
      <c r="C300" s="6">
        <v>45778</v>
      </c>
      <c r="D300">
        <v>2025</v>
      </c>
      <c r="E300">
        <v>5</v>
      </c>
      <c r="F300">
        <v>2</v>
      </c>
      <c r="G300" s="5">
        <v>25000000</v>
      </c>
      <c r="H300" s="5">
        <v>25332000</v>
      </c>
      <c r="I300" t="s">
        <v>51</v>
      </c>
      <c r="J300" t="s">
        <v>44</v>
      </c>
      <c r="K300">
        <f>COUNTIFS(예실[계정코드], 예실[[#This Row],[계정코드]], 예실[월], 예실[[#This Row],[월]])</f>
        <v>1</v>
      </c>
      <c r="L300">
        <f>AVERAGEIFS(예실[실적], 예실[계정코드], 예실[[#This Row],[계정코드]])</f>
        <v>24819190.476190478</v>
      </c>
      <c r="M300">
        <f>IF(ISNUMBER(예실[[#This Row],[실적]]), 예실[[#This Row],[실적]]/예실[[#This Row],[계정평균]], "")</f>
        <v>1.0206618150701359</v>
      </c>
      <c r="N300" t="str">
        <f>IF(예실[[#This Row],[평균대비배수]]="", "", IF(예실[[#This Row],[평균대비배수]]&gt;=튀는값배수기준, "원천확인", ""))</f>
        <v/>
      </c>
      <c r="O300" t="str">
        <f>예실[[#This Row],[계정코드]]&amp;"|"&amp;TEXT(예실[[#This Row],[월]], "yyyy-mm")</f>
        <v>6190|2025-05</v>
      </c>
      <c r="P300" s="28" t="str">
        <f>IFERROR(INDEX(보정[보정 값], MATCH(예실[[#This Row],[키]], 보정[키], 0)), "")</f>
        <v/>
      </c>
      <c r="Q300" s="28">
        <f>IF(예실[[#This Row],[보정값]]&lt;&gt;"", 예실[[#This Row],[보정값]], IF(예실[[#This Row],[실적]]="", "", 예실[[#This Row],[실적]]))</f>
        <v>25332000</v>
      </c>
      <c r="R300" t="str">
        <f>IF(예실[[#This Row],[분석실적]]="","MISSING", IF(NOT(ISNUMBER(예실[[#This Row],[분석실적]])),"INVALID", IF(예실[[#This Row],[예산]]=0,"NO_BUDGET","OK")))</f>
        <v>OK</v>
      </c>
      <c r="S300" s="5">
        <f>IF(예실[[#This Row],[데이터상태]]&lt;&gt;"OK", "", IF(예실[[#This Row],[계정유형]]="수익", 예실[[#This Row],[예산]]-예실[[#This Row],[분석실적]], 예실[[#This Row],[분석실적]]-예실[[#This Row],[예산]]))</f>
        <v>332000</v>
      </c>
      <c r="T300">
        <f>IF(예실[[#This Row],[데이터상태]]&lt;&gt;"OK", "", 예실[[#This Row],[불리금액]]/예실[[#This Row],[예산]])</f>
        <v>1.328E-2</v>
      </c>
      <c r="U3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1" spans="1:21">
      <c r="A301" t="s">
        <v>67</v>
      </c>
      <c r="B301" t="s">
        <v>68</v>
      </c>
      <c r="C301" s="6">
        <v>45809</v>
      </c>
      <c r="D301">
        <v>2025</v>
      </c>
      <c r="E301">
        <v>6</v>
      </c>
      <c r="F301">
        <v>2</v>
      </c>
      <c r="G301" s="5">
        <v>25000000</v>
      </c>
      <c r="H301" s="5">
        <v>23808000</v>
      </c>
      <c r="I301" t="s">
        <v>51</v>
      </c>
      <c r="J301" t="s">
        <v>44</v>
      </c>
      <c r="K301">
        <f>COUNTIFS(예실[계정코드], 예실[[#This Row],[계정코드]], 예실[월], 예실[[#This Row],[월]])</f>
        <v>1</v>
      </c>
      <c r="L301">
        <f>AVERAGEIFS(예실[실적], 예실[계정코드], 예실[[#This Row],[계정코드]])</f>
        <v>24819190.476190478</v>
      </c>
      <c r="M301">
        <f>IF(ISNUMBER(예실[[#This Row],[실적]]), 예실[[#This Row],[실적]]/예실[[#This Row],[계정평균]], "")</f>
        <v>0.95925771724260978</v>
      </c>
      <c r="N301" t="str">
        <f>IF(예실[[#This Row],[평균대비배수]]="", "", IF(예실[[#This Row],[평균대비배수]]&gt;=튀는값배수기준, "원천확인", ""))</f>
        <v/>
      </c>
      <c r="O301" t="str">
        <f>예실[[#This Row],[계정코드]]&amp;"|"&amp;TEXT(예실[[#This Row],[월]], "yyyy-mm")</f>
        <v>6190|2025-06</v>
      </c>
      <c r="P301" s="28" t="str">
        <f>IFERROR(INDEX(보정[보정 값], MATCH(예실[[#This Row],[키]], 보정[키], 0)), "")</f>
        <v/>
      </c>
      <c r="Q301" s="28">
        <f>IF(예실[[#This Row],[보정값]]&lt;&gt;"", 예실[[#This Row],[보정값]], IF(예실[[#This Row],[실적]]="", "", 예실[[#This Row],[실적]]))</f>
        <v>23808000</v>
      </c>
      <c r="R301" t="str">
        <f>IF(예실[[#This Row],[분석실적]]="","MISSING", IF(NOT(ISNUMBER(예실[[#This Row],[분석실적]])),"INVALID", IF(예실[[#This Row],[예산]]=0,"NO_BUDGET","OK")))</f>
        <v>OK</v>
      </c>
      <c r="S301" s="5">
        <f>IF(예실[[#This Row],[데이터상태]]&lt;&gt;"OK", "", IF(예실[[#This Row],[계정유형]]="수익", 예실[[#This Row],[예산]]-예실[[#This Row],[분석실적]], 예실[[#This Row],[분석실적]]-예실[[#This Row],[예산]]))</f>
        <v>-1192000</v>
      </c>
      <c r="T301">
        <f>IF(예실[[#This Row],[데이터상태]]&lt;&gt;"OK", "", 예실[[#This Row],[불리금액]]/예실[[#This Row],[예산]])</f>
        <v>-4.768E-2</v>
      </c>
      <c r="U3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2" spans="1:21">
      <c r="A302" t="s">
        <v>67</v>
      </c>
      <c r="B302" t="s">
        <v>68</v>
      </c>
      <c r="C302" s="6">
        <v>45839</v>
      </c>
      <c r="D302">
        <v>2025</v>
      </c>
      <c r="E302">
        <v>7</v>
      </c>
      <c r="F302">
        <v>3</v>
      </c>
      <c r="G302" s="5">
        <v>25000000</v>
      </c>
      <c r="H302" s="5">
        <v>23633000</v>
      </c>
      <c r="I302" t="s">
        <v>51</v>
      </c>
      <c r="J302" t="s">
        <v>44</v>
      </c>
      <c r="K302">
        <f>COUNTIFS(예실[계정코드], 예실[[#This Row],[계정코드]], 예실[월], 예실[[#This Row],[월]])</f>
        <v>1</v>
      </c>
      <c r="L302">
        <f>AVERAGEIFS(예실[실적], 예실[계정코드], 예실[[#This Row],[계정코드]])</f>
        <v>24819190.476190478</v>
      </c>
      <c r="M302">
        <f>IF(ISNUMBER(예실[[#This Row],[실적]]), 예실[[#This Row],[실적]]/예실[[#This Row],[계정평균]], "")</f>
        <v>0.95220672175716559</v>
      </c>
      <c r="N302" t="str">
        <f>IF(예실[[#This Row],[평균대비배수]]="", "", IF(예실[[#This Row],[평균대비배수]]&gt;=튀는값배수기준, "원천확인", ""))</f>
        <v/>
      </c>
      <c r="O302" t="str">
        <f>예실[[#This Row],[계정코드]]&amp;"|"&amp;TEXT(예실[[#This Row],[월]], "yyyy-mm")</f>
        <v>6190|2025-07</v>
      </c>
      <c r="P302" s="28" t="str">
        <f>IFERROR(INDEX(보정[보정 값], MATCH(예실[[#This Row],[키]], 보정[키], 0)), "")</f>
        <v/>
      </c>
      <c r="Q302" s="28">
        <f>IF(예실[[#This Row],[보정값]]&lt;&gt;"", 예실[[#This Row],[보정값]], IF(예실[[#This Row],[실적]]="", "", 예실[[#This Row],[실적]]))</f>
        <v>23633000</v>
      </c>
      <c r="R302" t="str">
        <f>IF(예실[[#This Row],[분석실적]]="","MISSING", IF(NOT(ISNUMBER(예실[[#This Row],[분석실적]])),"INVALID", IF(예실[[#This Row],[예산]]=0,"NO_BUDGET","OK")))</f>
        <v>OK</v>
      </c>
      <c r="S302" s="5">
        <f>IF(예실[[#This Row],[데이터상태]]&lt;&gt;"OK", "", IF(예실[[#This Row],[계정유형]]="수익", 예실[[#This Row],[예산]]-예실[[#This Row],[분석실적]], 예실[[#This Row],[분석실적]]-예실[[#This Row],[예산]]))</f>
        <v>-1367000</v>
      </c>
      <c r="T302">
        <f>IF(예실[[#This Row],[데이터상태]]&lt;&gt;"OK", "", 예실[[#This Row],[불리금액]]/예실[[#This Row],[예산]])</f>
        <v>-5.4679999999999999E-2</v>
      </c>
      <c r="U3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3" spans="1:21">
      <c r="A303" t="s">
        <v>67</v>
      </c>
      <c r="B303" t="s">
        <v>68</v>
      </c>
      <c r="C303" s="6">
        <v>45870</v>
      </c>
      <c r="D303">
        <v>2025</v>
      </c>
      <c r="E303">
        <v>8</v>
      </c>
      <c r="F303">
        <v>3</v>
      </c>
      <c r="G303" s="5">
        <v>25000000</v>
      </c>
      <c r="H303" s="5">
        <v>24417000</v>
      </c>
      <c r="I303" t="s">
        <v>51</v>
      </c>
      <c r="J303" t="s">
        <v>44</v>
      </c>
      <c r="K303">
        <f>COUNTIFS(예실[계정코드], 예실[[#This Row],[계정코드]], 예실[월], 예실[[#This Row],[월]])</f>
        <v>1</v>
      </c>
      <c r="L303">
        <f>AVERAGEIFS(예실[실적], 예실[계정코드], 예실[[#This Row],[계정코드]])</f>
        <v>24819190.476190478</v>
      </c>
      <c r="M303">
        <f>IF(ISNUMBER(예실[[#This Row],[실적]]), 예실[[#This Row],[실적]]/예실[[#This Row],[계정평균]], "")</f>
        <v>0.98379518153195578</v>
      </c>
      <c r="N303" t="str">
        <f>IF(예실[[#This Row],[평균대비배수]]="", "", IF(예실[[#This Row],[평균대비배수]]&gt;=튀는값배수기준, "원천확인", ""))</f>
        <v/>
      </c>
      <c r="O303" t="str">
        <f>예실[[#This Row],[계정코드]]&amp;"|"&amp;TEXT(예실[[#This Row],[월]], "yyyy-mm")</f>
        <v>6190|2025-08</v>
      </c>
      <c r="P303" s="28" t="str">
        <f>IFERROR(INDEX(보정[보정 값], MATCH(예실[[#This Row],[키]], 보정[키], 0)), "")</f>
        <v/>
      </c>
      <c r="Q303" s="28">
        <f>IF(예실[[#This Row],[보정값]]&lt;&gt;"", 예실[[#This Row],[보정값]], IF(예실[[#This Row],[실적]]="", "", 예실[[#This Row],[실적]]))</f>
        <v>24417000</v>
      </c>
      <c r="R303" t="str">
        <f>IF(예실[[#This Row],[분석실적]]="","MISSING", IF(NOT(ISNUMBER(예실[[#This Row],[분석실적]])),"INVALID", IF(예실[[#This Row],[예산]]=0,"NO_BUDGET","OK")))</f>
        <v>OK</v>
      </c>
      <c r="S303" s="5">
        <f>IF(예실[[#This Row],[데이터상태]]&lt;&gt;"OK", "", IF(예실[[#This Row],[계정유형]]="수익", 예실[[#This Row],[예산]]-예실[[#This Row],[분석실적]], 예실[[#This Row],[분석실적]]-예실[[#This Row],[예산]]))</f>
        <v>-583000</v>
      </c>
      <c r="T303">
        <f>IF(예실[[#This Row],[데이터상태]]&lt;&gt;"OK", "", 예실[[#This Row],[불리금액]]/예실[[#This Row],[예산]])</f>
        <v>-2.332E-2</v>
      </c>
      <c r="U3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4" spans="1:21">
      <c r="A304" t="s">
        <v>67</v>
      </c>
      <c r="B304" t="s">
        <v>68</v>
      </c>
      <c r="C304" s="6">
        <v>45901</v>
      </c>
      <c r="D304">
        <v>2025</v>
      </c>
      <c r="E304">
        <v>9</v>
      </c>
      <c r="F304">
        <v>3</v>
      </c>
      <c r="G304" s="5">
        <v>25000000</v>
      </c>
      <c r="H304" s="5">
        <v>24297000</v>
      </c>
      <c r="I304" t="s">
        <v>51</v>
      </c>
      <c r="J304" t="s">
        <v>44</v>
      </c>
      <c r="K304">
        <f>COUNTIFS(예실[계정코드], 예실[[#This Row],[계정코드]], 예실[월], 예실[[#This Row],[월]])</f>
        <v>1</v>
      </c>
      <c r="L304">
        <f>AVERAGEIFS(예실[실적], 예실[계정코드], 예실[[#This Row],[계정코드]])</f>
        <v>24819190.476190478</v>
      </c>
      <c r="M304">
        <f>IF(ISNUMBER(예실[[#This Row],[실적]]), 예실[[#This Row],[실적]]/예실[[#This Row],[계정평균]], "")</f>
        <v>0.97896021319907978</v>
      </c>
      <c r="N304" t="str">
        <f>IF(예실[[#This Row],[평균대비배수]]="", "", IF(예실[[#This Row],[평균대비배수]]&gt;=튀는값배수기준, "원천확인", ""))</f>
        <v/>
      </c>
      <c r="O304" t="str">
        <f>예실[[#This Row],[계정코드]]&amp;"|"&amp;TEXT(예실[[#This Row],[월]], "yyyy-mm")</f>
        <v>6190|2025-09</v>
      </c>
      <c r="P304" s="28" t="str">
        <f>IFERROR(INDEX(보정[보정 값], MATCH(예실[[#This Row],[키]], 보정[키], 0)), "")</f>
        <v/>
      </c>
      <c r="Q304" s="28">
        <f>IF(예실[[#This Row],[보정값]]&lt;&gt;"", 예실[[#This Row],[보정값]], IF(예실[[#This Row],[실적]]="", "", 예실[[#This Row],[실적]]))</f>
        <v>24297000</v>
      </c>
      <c r="R304" t="str">
        <f>IF(예실[[#This Row],[분석실적]]="","MISSING", IF(NOT(ISNUMBER(예실[[#This Row],[분석실적]])),"INVALID", IF(예실[[#This Row],[예산]]=0,"NO_BUDGET","OK")))</f>
        <v>OK</v>
      </c>
      <c r="S304" s="5">
        <f>IF(예실[[#This Row],[데이터상태]]&lt;&gt;"OK", "", IF(예실[[#This Row],[계정유형]]="수익", 예실[[#This Row],[예산]]-예실[[#This Row],[분석실적]], 예실[[#This Row],[분석실적]]-예실[[#This Row],[예산]]))</f>
        <v>-703000</v>
      </c>
      <c r="T304">
        <f>IF(예실[[#This Row],[데이터상태]]&lt;&gt;"OK", "", 예실[[#This Row],[불리금액]]/예실[[#This Row],[예산]])</f>
        <v>-2.8119999999999999E-2</v>
      </c>
      <c r="U3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5" spans="1:21">
      <c r="A305" t="s">
        <v>67</v>
      </c>
      <c r="B305" t="s">
        <v>68</v>
      </c>
      <c r="C305" s="6">
        <v>45931</v>
      </c>
      <c r="D305">
        <v>2025</v>
      </c>
      <c r="E305">
        <v>10</v>
      </c>
      <c r="F305">
        <v>4</v>
      </c>
      <c r="G305" s="5">
        <v>25000000</v>
      </c>
      <c r="H305" s="5">
        <v>23784000</v>
      </c>
      <c r="I305" t="s">
        <v>51</v>
      </c>
      <c r="J305" t="s">
        <v>44</v>
      </c>
      <c r="K305">
        <f>COUNTIFS(예실[계정코드], 예실[[#This Row],[계정코드]], 예실[월], 예실[[#This Row],[월]])</f>
        <v>1</v>
      </c>
      <c r="L305">
        <f>AVERAGEIFS(예실[실적], 예실[계정코드], 예실[[#This Row],[계정코드]])</f>
        <v>24819190.476190478</v>
      </c>
      <c r="M305">
        <f>IF(ISNUMBER(예실[[#This Row],[실적]]), 예실[[#This Row],[실적]]/예실[[#This Row],[계정평균]], "")</f>
        <v>0.95829072357603462</v>
      </c>
      <c r="N305" t="str">
        <f>IF(예실[[#This Row],[평균대비배수]]="", "", IF(예실[[#This Row],[평균대비배수]]&gt;=튀는값배수기준, "원천확인", ""))</f>
        <v/>
      </c>
      <c r="O305" t="str">
        <f>예실[[#This Row],[계정코드]]&amp;"|"&amp;TEXT(예실[[#This Row],[월]], "yyyy-mm")</f>
        <v>6190|2025-10</v>
      </c>
      <c r="P305" s="28" t="str">
        <f>IFERROR(INDEX(보정[보정 값], MATCH(예실[[#This Row],[키]], 보정[키], 0)), "")</f>
        <v/>
      </c>
      <c r="Q305" s="28">
        <f>IF(예실[[#This Row],[보정값]]&lt;&gt;"", 예실[[#This Row],[보정값]], IF(예실[[#This Row],[실적]]="", "", 예실[[#This Row],[실적]]))</f>
        <v>23784000</v>
      </c>
      <c r="R305" t="str">
        <f>IF(예실[[#This Row],[분석실적]]="","MISSING", IF(NOT(ISNUMBER(예실[[#This Row],[분석실적]])),"INVALID", IF(예실[[#This Row],[예산]]=0,"NO_BUDGET","OK")))</f>
        <v>OK</v>
      </c>
      <c r="S305" s="5">
        <f>IF(예실[[#This Row],[데이터상태]]&lt;&gt;"OK", "", IF(예실[[#This Row],[계정유형]]="수익", 예실[[#This Row],[예산]]-예실[[#This Row],[분석실적]], 예실[[#This Row],[분석실적]]-예실[[#This Row],[예산]]))</f>
        <v>-1216000</v>
      </c>
      <c r="T305">
        <f>IF(예실[[#This Row],[데이터상태]]&lt;&gt;"OK", "", 예실[[#This Row],[불리금액]]/예실[[#This Row],[예산]])</f>
        <v>-4.8640000000000003E-2</v>
      </c>
      <c r="U3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6" spans="1:21">
      <c r="A306" t="s">
        <v>67</v>
      </c>
      <c r="B306" t="s">
        <v>68</v>
      </c>
      <c r="C306" s="6">
        <v>45962</v>
      </c>
      <c r="D306">
        <v>2025</v>
      </c>
      <c r="E306">
        <v>11</v>
      </c>
      <c r="F306">
        <v>4</v>
      </c>
      <c r="G306" s="5">
        <v>25000000</v>
      </c>
      <c r="H306" s="5">
        <v>25274000</v>
      </c>
      <c r="I306" t="s">
        <v>51</v>
      </c>
      <c r="J306" t="s">
        <v>44</v>
      </c>
      <c r="K306">
        <f>COUNTIFS(예실[계정코드], 예실[[#This Row],[계정코드]], 예실[월], 예실[[#This Row],[월]])</f>
        <v>1</v>
      </c>
      <c r="L306">
        <f>AVERAGEIFS(예실[실적], 예실[계정코드], 예실[[#This Row],[계정코드]])</f>
        <v>24819190.476190478</v>
      </c>
      <c r="M306">
        <f>IF(ISNUMBER(예실[[#This Row],[실적]]), 예실[[#This Row],[실적]]/예실[[#This Row],[계정평균]], "")</f>
        <v>1.0183249137092456</v>
      </c>
      <c r="N306" t="str">
        <f>IF(예실[[#This Row],[평균대비배수]]="", "", IF(예실[[#This Row],[평균대비배수]]&gt;=튀는값배수기준, "원천확인", ""))</f>
        <v/>
      </c>
      <c r="O306" t="str">
        <f>예실[[#This Row],[계정코드]]&amp;"|"&amp;TEXT(예실[[#This Row],[월]], "yyyy-mm")</f>
        <v>6190|2025-11</v>
      </c>
      <c r="P306" s="28" t="str">
        <f>IFERROR(INDEX(보정[보정 값], MATCH(예실[[#This Row],[키]], 보정[키], 0)), "")</f>
        <v/>
      </c>
      <c r="Q306" s="28">
        <f>IF(예실[[#This Row],[보정값]]&lt;&gt;"", 예실[[#This Row],[보정값]], IF(예실[[#This Row],[실적]]="", "", 예실[[#This Row],[실적]]))</f>
        <v>25274000</v>
      </c>
      <c r="R306" t="str">
        <f>IF(예실[[#This Row],[분석실적]]="","MISSING", IF(NOT(ISNUMBER(예실[[#This Row],[분석실적]])),"INVALID", IF(예실[[#This Row],[예산]]=0,"NO_BUDGET","OK")))</f>
        <v>OK</v>
      </c>
      <c r="S306" s="5">
        <f>IF(예실[[#This Row],[데이터상태]]&lt;&gt;"OK", "", IF(예실[[#This Row],[계정유형]]="수익", 예실[[#This Row],[예산]]-예실[[#This Row],[분석실적]], 예실[[#This Row],[분석실적]]-예실[[#This Row],[예산]]))</f>
        <v>274000</v>
      </c>
      <c r="T306">
        <f>IF(예실[[#This Row],[데이터상태]]&lt;&gt;"OK", "", 예실[[#This Row],[불리금액]]/예실[[#This Row],[예산]])</f>
        <v>1.0959999999999999E-2</v>
      </c>
      <c r="U3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7" spans="1:21">
      <c r="A307" t="s">
        <v>67</v>
      </c>
      <c r="B307" t="s">
        <v>68</v>
      </c>
      <c r="C307" s="6">
        <v>45992</v>
      </c>
      <c r="D307">
        <v>2025</v>
      </c>
      <c r="E307">
        <v>12</v>
      </c>
      <c r="F307">
        <v>4</v>
      </c>
      <c r="G307" s="5">
        <v>25000000</v>
      </c>
      <c r="H307" s="5">
        <v>23713000</v>
      </c>
      <c r="I307" t="s">
        <v>51</v>
      </c>
      <c r="J307" t="s">
        <v>44</v>
      </c>
      <c r="K307">
        <f>COUNTIFS(예실[계정코드], 예실[[#This Row],[계정코드]], 예실[월], 예실[[#This Row],[월]])</f>
        <v>1</v>
      </c>
      <c r="L307">
        <f>AVERAGEIFS(예실[실적], 예실[계정코드], 예실[[#This Row],[계정코드]])</f>
        <v>24819190.476190478</v>
      </c>
      <c r="M307">
        <f>IF(ISNUMBER(예실[[#This Row],[실적]]), 예실[[#This Row],[실적]]/예실[[#This Row],[계정평균]], "")</f>
        <v>0.95543003397908299</v>
      </c>
      <c r="N307" t="str">
        <f>IF(예실[[#This Row],[평균대비배수]]="", "", IF(예실[[#This Row],[평균대비배수]]&gt;=튀는값배수기준, "원천확인", ""))</f>
        <v/>
      </c>
      <c r="O307" t="str">
        <f>예실[[#This Row],[계정코드]]&amp;"|"&amp;TEXT(예실[[#This Row],[월]], "yyyy-mm")</f>
        <v>6190|2025-12</v>
      </c>
      <c r="P307" s="28" t="str">
        <f>IFERROR(INDEX(보정[보정 값], MATCH(예실[[#This Row],[키]], 보정[키], 0)), "")</f>
        <v/>
      </c>
      <c r="Q307" s="28">
        <f>IF(예실[[#This Row],[보정값]]&lt;&gt;"", 예실[[#This Row],[보정값]], IF(예실[[#This Row],[실적]]="", "", 예실[[#This Row],[실적]]))</f>
        <v>23713000</v>
      </c>
      <c r="R307" t="str">
        <f>IF(예실[[#This Row],[분석실적]]="","MISSING", IF(NOT(ISNUMBER(예실[[#This Row],[분석실적]])),"INVALID", IF(예실[[#This Row],[예산]]=0,"NO_BUDGET","OK")))</f>
        <v>OK</v>
      </c>
      <c r="S307" s="5">
        <f>IF(예실[[#This Row],[데이터상태]]&lt;&gt;"OK", "", IF(예실[[#This Row],[계정유형]]="수익", 예실[[#This Row],[예산]]-예실[[#This Row],[분석실적]], 예실[[#This Row],[분석실적]]-예실[[#This Row],[예산]]))</f>
        <v>-1287000</v>
      </c>
      <c r="T307">
        <f>IF(예실[[#This Row],[데이터상태]]&lt;&gt;"OK", "", 예실[[#This Row],[불리금액]]/예실[[#This Row],[예산]])</f>
        <v>-5.1479999999999998E-2</v>
      </c>
      <c r="U3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8" spans="1:21">
      <c r="A308" t="s">
        <v>67</v>
      </c>
      <c r="B308" t="s">
        <v>68</v>
      </c>
      <c r="C308" s="6">
        <v>46023</v>
      </c>
      <c r="D308">
        <v>2026</v>
      </c>
      <c r="E308">
        <v>1</v>
      </c>
      <c r="F308">
        <v>1</v>
      </c>
      <c r="G308" s="5">
        <v>25000000</v>
      </c>
      <c r="H308" s="5">
        <v>25856000</v>
      </c>
      <c r="I308" t="s">
        <v>51</v>
      </c>
      <c r="J308" t="s">
        <v>44</v>
      </c>
      <c r="K308">
        <f>COUNTIFS(예실[계정코드], 예실[[#This Row],[계정코드]], 예실[월], 예실[[#This Row],[월]])</f>
        <v>1</v>
      </c>
      <c r="L308">
        <f>AVERAGEIFS(예실[실적], 예실[계정코드], 예실[[#This Row],[계정코드]])</f>
        <v>24819190.476190478</v>
      </c>
      <c r="M308">
        <f>IF(ISNUMBER(예실[[#This Row],[실적]]), 예실[[#This Row],[실적]]/예실[[#This Row],[계정평균]], "")</f>
        <v>1.0417745101236946</v>
      </c>
      <c r="N308" t="str">
        <f>IF(예실[[#This Row],[평균대비배수]]="", "", IF(예실[[#This Row],[평균대비배수]]&gt;=튀는값배수기준, "원천확인", ""))</f>
        <v/>
      </c>
      <c r="O308" t="str">
        <f>예실[[#This Row],[계정코드]]&amp;"|"&amp;TEXT(예실[[#This Row],[월]], "yyyy-mm")</f>
        <v>6190|2026-01</v>
      </c>
      <c r="P308" s="28" t="str">
        <f>IFERROR(INDEX(보정[보정 값], MATCH(예실[[#This Row],[키]], 보정[키], 0)), "")</f>
        <v/>
      </c>
      <c r="Q308" s="28">
        <f>IF(예실[[#This Row],[보정값]]&lt;&gt;"", 예실[[#This Row],[보정값]], IF(예실[[#This Row],[실적]]="", "", 예실[[#This Row],[실적]]))</f>
        <v>25856000</v>
      </c>
      <c r="R308" t="str">
        <f>IF(예실[[#This Row],[분석실적]]="","MISSING", IF(NOT(ISNUMBER(예실[[#This Row],[분석실적]])),"INVALID", IF(예실[[#This Row],[예산]]=0,"NO_BUDGET","OK")))</f>
        <v>OK</v>
      </c>
      <c r="S308" s="5">
        <f>IF(예실[[#This Row],[데이터상태]]&lt;&gt;"OK", "", IF(예실[[#This Row],[계정유형]]="수익", 예실[[#This Row],[예산]]-예실[[#This Row],[분석실적]], 예실[[#This Row],[분석실적]]-예실[[#This Row],[예산]]))</f>
        <v>856000</v>
      </c>
      <c r="T308">
        <f>IF(예실[[#This Row],[데이터상태]]&lt;&gt;"OK", "", 예실[[#This Row],[불리금액]]/예실[[#This Row],[예산]])</f>
        <v>3.424E-2</v>
      </c>
      <c r="U3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09" spans="1:21">
      <c r="A309" t="s">
        <v>67</v>
      </c>
      <c r="B309" t="s">
        <v>68</v>
      </c>
      <c r="C309" s="6">
        <v>46054</v>
      </c>
      <c r="D309">
        <v>2026</v>
      </c>
      <c r="E309">
        <v>2</v>
      </c>
      <c r="F309">
        <v>1</v>
      </c>
      <c r="G309" s="5">
        <v>25000000</v>
      </c>
      <c r="H309" s="5">
        <v>24052000</v>
      </c>
      <c r="I309" t="s">
        <v>51</v>
      </c>
      <c r="J309" t="s">
        <v>44</v>
      </c>
      <c r="K309">
        <f>COUNTIFS(예실[계정코드], 예실[[#This Row],[계정코드]], 예실[월], 예실[[#This Row],[월]])</f>
        <v>1</v>
      </c>
      <c r="L309">
        <f>AVERAGEIFS(예실[실적], 예실[계정코드], 예실[[#This Row],[계정코드]])</f>
        <v>24819190.476190478</v>
      </c>
      <c r="M309">
        <f>IF(ISNUMBER(예실[[#This Row],[실적]]), 예실[[#This Row],[실적]]/예실[[#This Row],[계정평균]], "")</f>
        <v>0.9690888195194578</v>
      </c>
      <c r="N309" t="str">
        <f>IF(예실[[#This Row],[평균대비배수]]="", "", IF(예실[[#This Row],[평균대비배수]]&gt;=튀는값배수기준, "원천확인", ""))</f>
        <v/>
      </c>
      <c r="O309" t="str">
        <f>예실[[#This Row],[계정코드]]&amp;"|"&amp;TEXT(예실[[#This Row],[월]], "yyyy-mm")</f>
        <v>6190|2026-02</v>
      </c>
      <c r="P309" s="28" t="str">
        <f>IFERROR(INDEX(보정[보정 값], MATCH(예실[[#This Row],[키]], 보정[키], 0)), "")</f>
        <v/>
      </c>
      <c r="Q309" s="28">
        <f>IF(예실[[#This Row],[보정값]]&lt;&gt;"", 예실[[#This Row],[보정값]], IF(예실[[#This Row],[실적]]="", "", 예실[[#This Row],[실적]]))</f>
        <v>24052000</v>
      </c>
      <c r="R309" t="str">
        <f>IF(예실[[#This Row],[분석실적]]="","MISSING", IF(NOT(ISNUMBER(예실[[#This Row],[분석실적]])),"INVALID", IF(예실[[#This Row],[예산]]=0,"NO_BUDGET","OK")))</f>
        <v>OK</v>
      </c>
      <c r="S309" s="5">
        <f>IF(예실[[#This Row],[데이터상태]]&lt;&gt;"OK", "", IF(예실[[#This Row],[계정유형]]="수익", 예실[[#This Row],[예산]]-예실[[#This Row],[분석실적]], 예실[[#This Row],[분석실적]]-예실[[#This Row],[예산]]))</f>
        <v>-948000</v>
      </c>
      <c r="T309">
        <f>IF(예실[[#This Row],[데이터상태]]&lt;&gt;"OK", "", 예실[[#This Row],[불리금액]]/예실[[#This Row],[예산]])</f>
        <v>-3.7920000000000002E-2</v>
      </c>
      <c r="U3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0" spans="1:21">
      <c r="A310" t="s">
        <v>67</v>
      </c>
      <c r="B310" t="s">
        <v>68</v>
      </c>
      <c r="C310" s="6">
        <v>46082</v>
      </c>
      <c r="D310">
        <v>2026</v>
      </c>
      <c r="E310">
        <v>3</v>
      </c>
      <c r="F310">
        <v>1</v>
      </c>
      <c r="G310" s="5">
        <v>25000000</v>
      </c>
      <c r="H310" s="5">
        <v>24697000</v>
      </c>
      <c r="I310" t="s">
        <v>51</v>
      </c>
      <c r="J310" t="s">
        <v>44</v>
      </c>
      <c r="K310">
        <f>COUNTIFS(예실[계정코드], 예실[[#This Row],[계정코드]], 예실[월], 예실[[#This Row],[월]])</f>
        <v>1</v>
      </c>
      <c r="L310">
        <f>AVERAGEIFS(예실[실적], 예실[계정코드], 예실[[#This Row],[계정코드]])</f>
        <v>24819190.476190478</v>
      </c>
      <c r="M310">
        <f>IF(ISNUMBER(예실[[#This Row],[실적]]), 예실[[#This Row],[실적]]/예실[[#This Row],[계정평균]], "")</f>
        <v>0.99507677430866659</v>
      </c>
      <c r="N310" t="str">
        <f>IF(예실[[#This Row],[평균대비배수]]="", "", IF(예실[[#This Row],[평균대비배수]]&gt;=튀는값배수기준, "원천확인", ""))</f>
        <v/>
      </c>
      <c r="O310" t="str">
        <f>예실[[#This Row],[계정코드]]&amp;"|"&amp;TEXT(예실[[#This Row],[월]], "yyyy-mm")</f>
        <v>6190|2026-03</v>
      </c>
      <c r="P310" s="28" t="str">
        <f>IFERROR(INDEX(보정[보정 값], MATCH(예실[[#This Row],[키]], 보정[키], 0)), "")</f>
        <v/>
      </c>
      <c r="Q310" s="28">
        <f>IF(예실[[#This Row],[보정값]]&lt;&gt;"", 예실[[#This Row],[보정값]], IF(예실[[#This Row],[실적]]="", "", 예실[[#This Row],[실적]]))</f>
        <v>24697000</v>
      </c>
      <c r="R310" t="str">
        <f>IF(예실[[#This Row],[분석실적]]="","MISSING", IF(NOT(ISNUMBER(예실[[#This Row],[분석실적]])),"INVALID", IF(예실[[#This Row],[예산]]=0,"NO_BUDGET","OK")))</f>
        <v>OK</v>
      </c>
      <c r="S310" s="5">
        <f>IF(예실[[#This Row],[데이터상태]]&lt;&gt;"OK", "", IF(예실[[#This Row],[계정유형]]="수익", 예실[[#This Row],[예산]]-예실[[#This Row],[분석실적]], 예실[[#This Row],[분석실적]]-예실[[#This Row],[예산]]))</f>
        <v>-303000</v>
      </c>
      <c r="T310">
        <f>IF(예실[[#This Row],[데이터상태]]&lt;&gt;"OK", "", 예실[[#This Row],[불리금액]]/예실[[#This Row],[예산]])</f>
        <v>-1.2120000000000001E-2</v>
      </c>
      <c r="U3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1" spans="1:21">
      <c r="A311" t="s">
        <v>67</v>
      </c>
      <c r="B311" t="s">
        <v>68</v>
      </c>
      <c r="C311" s="6">
        <v>46113</v>
      </c>
      <c r="D311">
        <v>2026</v>
      </c>
      <c r="E311">
        <v>4</v>
      </c>
      <c r="F311">
        <v>2</v>
      </c>
      <c r="G311" s="5">
        <v>25000000</v>
      </c>
      <c r="H311" s="5">
        <v>23339000</v>
      </c>
      <c r="I311" t="s">
        <v>51</v>
      </c>
      <c r="J311" t="s">
        <v>44</v>
      </c>
      <c r="K311">
        <f>COUNTIFS(예실[계정코드], 예실[[#This Row],[계정코드]], 예실[월], 예실[[#This Row],[월]])</f>
        <v>1</v>
      </c>
      <c r="L311">
        <f>AVERAGEIFS(예실[실적], 예실[계정코드], 예실[[#This Row],[계정코드]])</f>
        <v>24819190.476190478</v>
      </c>
      <c r="M311">
        <f>IF(ISNUMBER(예실[[#This Row],[실적]]), 예실[[#This Row],[실적]]/예실[[#This Row],[계정평균]], "")</f>
        <v>0.94036104934161924</v>
      </c>
      <c r="N311" t="str">
        <f>IF(예실[[#This Row],[평균대비배수]]="", "", IF(예실[[#This Row],[평균대비배수]]&gt;=튀는값배수기준, "원천확인", ""))</f>
        <v/>
      </c>
      <c r="O311" t="str">
        <f>예실[[#This Row],[계정코드]]&amp;"|"&amp;TEXT(예실[[#This Row],[월]], "yyyy-mm")</f>
        <v>6190|2026-04</v>
      </c>
      <c r="P311" s="28" t="str">
        <f>IFERROR(INDEX(보정[보정 값], MATCH(예실[[#This Row],[키]], 보정[키], 0)), "")</f>
        <v/>
      </c>
      <c r="Q311" s="28">
        <f>IF(예실[[#This Row],[보정값]]&lt;&gt;"", 예실[[#This Row],[보정값]], IF(예실[[#This Row],[실적]]="", "", 예실[[#This Row],[실적]]))</f>
        <v>23339000</v>
      </c>
      <c r="R311" t="str">
        <f>IF(예실[[#This Row],[분석실적]]="","MISSING", IF(NOT(ISNUMBER(예실[[#This Row],[분석실적]])),"INVALID", IF(예실[[#This Row],[예산]]=0,"NO_BUDGET","OK")))</f>
        <v>OK</v>
      </c>
      <c r="S311" s="5">
        <f>IF(예실[[#This Row],[데이터상태]]&lt;&gt;"OK", "", IF(예실[[#This Row],[계정유형]]="수익", 예실[[#This Row],[예산]]-예실[[#This Row],[분석실적]], 예실[[#This Row],[분석실적]]-예실[[#This Row],[예산]]))</f>
        <v>-1661000</v>
      </c>
      <c r="T311">
        <f>IF(예실[[#This Row],[데이터상태]]&lt;&gt;"OK", "", 예실[[#This Row],[불리금액]]/예실[[#This Row],[예산]])</f>
        <v>-6.6439999999999999E-2</v>
      </c>
      <c r="U3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2" spans="1:21">
      <c r="A312" t="s">
        <v>67</v>
      </c>
      <c r="B312" t="s">
        <v>68</v>
      </c>
      <c r="C312" s="6">
        <v>46143</v>
      </c>
      <c r="D312">
        <v>2026</v>
      </c>
      <c r="E312">
        <v>5</v>
      </c>
      <c r="F312">
        <v>2</v>
      </c>
      <c r="G312" s="5">
        <v>25000000</v>
      </c>
      <c r="H312" s="5">
        <v>24727000</v>
      </c>
      <c r="I312" t="s">
        <v>51</v>
      </c>
      <c r="J312" t="s">
        <v>44</v>
      </c>
      <c r="K312">
        <f>COUNTIFS(예실[계정코드], 예실[[#This Row],[계정코드]], 예실[월], 예실[[#This Row],[월]])</f>
        <v>1</v>
      </c>
      <c r="L312">
        <f>AVERAGEIFS(예실[실적], 예실[계정코드], 예실[[#This Row],[계정코드]])</f>
        <v>24819190.476190478</v>
      </c>
      <c r="M312">
        <f>IF(ISNUMBER(예실[[#This Row],[실적]]), 예실[[#This Row],[실적]]/예실[[#This Row],[계정평균]], "")</f>
        <v>0.99628551639188567</v>
      </c>
      <c r="N312" t="str">
        <f>IF(예실[[#This Row],[평균대비배수]]="", "", IF(예실[[#This Row],[평균대비배수]]&gt;=튀는값배수기준, "원천확인", ""))</f>
        <v/>
      </c>
      <c r="O312" t="str">
        <f>예실[[#This Row],[계정코드]]&amp;"|"&amp;TEXT(예실[[#This Row],[월]], "yyyy-mm")</f>
        <v>6190|2026-05</v>
      </c>
      <c r="P312" s="28" t="str">
        <f>IFERROR(INDEX(보정[보정 값], MATCH(예실[[#This Row],[키]], 보정[키], 0)), "")</f>
        <v/>
      </c>
      <c r="Q312" s="28">
        <f>IF(예실[[#This Row],[보정값]]&lt;&gt;"", 예실[[#This Row],[보정값]], IF(예실[[#This Row],[실적]]="", "", 예실[[#This Row],[실적]]))</f>
        <v>24727000</v>
      </c>
      <c r="R312" t="str">
        <f>IF(예실[[#This Row],[분석실적]]="","MISSING", IF(NOT(ISNUMBER(예실[[#This Row],[분석실적]])),"INVALID", IF(예실[[#This Row],[예산]]=0,"NO_BUDGET","OK")))</f>
        <v>OK</v>
      </c>
      <c r="S312" s="5">
        <f>IF(예실[[#This Row],[데이터상태]]&lt;&gt;"OK", "", IF(예실[[#This Row],[계정유형]]="수익", 예실[[#This Row],[예산]]-예실[[#This Row],[분석실적]], 예실[[#This Row],[분석실적]]-예실[[#This Row],[예산]]))</f>
        <v>-273000</v>
      </c>
      <c r="T312">
        <f>IF(예실[[#This Row],[데이터상태]]&lt;&gt;"OK", "", 예실[[#This Row],[불리금액]]/예실[[#This Row],[예산]])</f>
        <v>-1.0919999999999999E-2</v>
      </c>
      <c r="U3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3" spans="1:21">
      <c r="A313" t="s">
        <v>67</v>
      </c>
      <c r="B313" t="s">
        <v>68</v>
      </c>
      <c r="C313" s="6">
        <v>46174</v>
      </c>
      <c r="D313">
        <v>2026</v>
      </c>
      <c r="E313">
        <v>6</v>
      </c>
      <c r="F313">
        <v>2</v>
      </c>
      <c r="G313" s="5">
        <v>25000000</v>
      </c>
      <c r="H313" s="5">
        <v>23735000</v>
      </c>
      <c r="I313" t="s">
        <v>51</v>
      </c>
      <c r="J313" t="s">
        <v>44</v>
      </c>
      <c r="K313">
        <f>COUNTIFS(예실[계정코드], 예실[[#This Row],[계정코드]], 예실[월], 예실[[#This Row],[월]])</f>
        <v>1</v>
      </c>
      <c r="L313">
        <f>AVERAGEIFS(예실[실적], 예실[계정코드], 예실[[#This Row],[계정코드]])</f>
        <v>24819190.476190478</v>
      </c>
      <c r="M313">
        <f>IF(ISNUMBER(예실[[#This Row],[실적]]), 예실[[#This Row],[실적]]/예실[[#This Row],[계정평균]], "")</f>
        <v>0.95631644484011025</v>
      </c>
      <c r="N313" t="str">
        <f>IF(예실[[#This Row],[평균대비배수]]="", "", IF(예실[[#This Row],[평균대비배수]]&gt;=튀는값배수기준, "원천확인", ""))</f>
        <v/>
      </c>
      <c r="O313" t="str">
        <f>예실[[#This Row],[계정코드]]&amp;"|"&amp;TEXT(예실[[#This Row],[월]], "yyyy-mm")</f>
        <v>6190|2026-06</v>
      </c>
      <c r="P313" s="28" t="str">
        <f>IFERROR(INDEX(보정[보정 값], MATCH(예실[[#This Row],[키]], 보정[키], 0)), "")</f>
        <v/>
      </c>
      <c r="Q313" s="28">
        <f>IF(예실[[#This Row],[보정값]]&lt;&gt;"", 예실[[#This Row],[보정값]], IF(예실[[#This Row],[실적]]="", "", 예실[[#This Row],[실적]]))</f>
        <v>23735000</v>
      </c>
      <c r="R313" t="str">
        <f>IF(예실[[#This Row],[분석실적]]="","MISSING", IF(NOT(ISNUMBER(예실[[#This Row],[분석실적]])),"INVALID", IF(예실[[#This Row],[예산]]=0,"NO_BUDGET","OK")))</f>
        <v>OK</v>
      </c>
      <c r="S313" s="5">
        <f>IF(예실[[#This Row],[데이터상태]]&lt;&gt;"OK", "", IF(예실[[#This Row],[계정유형]]="수익", 예실[[#This Row],[예산]]-예실[[#This Row],[분석실적]], 예실[[#This Row],[분석실적]]-예실[[#This Row],[예산]]))</f>
        <v>-1265000</v>
      </c>
      <c r="T313">
        <f>IF(예실[[#This Row],[데이터상태]]&lt;&gt;"OK", "", 예실[[#This Row],[불리금액]]/예실[[#This Row],[예산]])</f>
        <v>-5.0599999999999999E-2</v>
      </c>
      <c r="U3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4" spans="1:21">
      <c r="A314" t="s">
        <v>67</v>
      </c>
      <c r="B314" t="s">
        <v>68</v>
      </c>
      <c r="C314" s="6">
        <v>46204</v>
      </c>
      <c r="D314">
        <v>2026</v>
      </c>
      <c r="E314">
        <v>7</v>
      </c>
      <c r="F314">
        <v>3</v>
      </c>
      <c r="G314" s="5">
        <v>25000000</v>
      </c>
      <c r="H314" s="5">
        <v>32102000</v>
      </c>
      <c r="I314" t="s">
        <v>51</v>
      </c>
      <c r="J314" t="s">
        <v>44</v>
      </c>
      <c r="K314">
        <f>COUNTIFS(예실[계정코드], 예실[[#This Row],[계정코드]], 예실[월], 예실[[#This Row],[월]])</f>
        <v>1</v>
      </c>
      <c r="L314">
        <f>AVERAGEIFS(예실[실적], 예실[계정코드], 예실[[#This Row],[계정코드]])</f>
        <v>24819190.476190478</v>
      </c>
      <c r="M314">
        <f>IF(ISNUMBER(예실[[#This Row],[실적]]), 예실[[#This Row],[실적]]/예실[[#This Row],[계정평균]], "")</f>
        <v>1.2934346118498934</v>
      </c>
      <c r="N314" t="str">
        <f>IF(예실[[#This Row],[평균대비배수]]="", "", IF(예실[[#This Row],[평균대비배수]]&gt;=튀는값배수기준, "원천확인", ""))</f>
        <v/>
      </c>
      <c r="O314" t="str">
        <f>예실[[#This Row],[계정코드]]&amp;"|"&amp;TEXT(예실[[#This Row],[월]], "yyyy-mm")</f>
        <v>6190|2026-07</v>
      </c>
      <c r="P314" s="28" t="str">
        <f>IFERROR(INDEX(보정[보정 값], MATCH(예실[[#This Row],[키]], 보정[키], 0)), "")</f>
        <v/>
      </c>
      <c r="Q314" s="28">
        <f>IF(예실[[#This Row],[보정값]]&lt;&gt;"", 예실[[#This Row],[보정값]], IF(예실[[#This Row],[실적]]="", "", 예실[[#This Row],[실적]]))</f>
        <v>32102000</v>
      </c>
      <c r="R314" t="str">
        <f>IF(예실[[#This Row],[분석실적]]="","MISSING", IF(NOT(ISNUMBER(예실[[#This Row],[분석실적]])),"INVALID", IF(예실[[#This Row],[예산]]=0,"NO_BUDGET","OK")))</f>
        <v>OK</v>
      </c>
      <c r="S314" s="5">
        <f>IF(예실[[#This Row],[데이터상태]]&lt;&gt;"OK", "", IF(예실[[#This Row],[계정유형]]="수익", 예실[[#This Row],[예산]]-예실[[#This Row],[분석실적]], 예실[[#This Row],[분석실적]]-예실[[#This Row],[예산]]))</f>
        <v>7102000</v>
      </c>
      <c r="T314">
        <f>IF(예실[[#This Row],[데이터상태]]&lt;&gt;"OK", "", 예실[[#This Row],[불리금액]]/예실[[#This Row],[예산]])</f>
        <v>0.28408</v>
      </c>
      <c r="U3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5" spans="1:21">
      <c r="A315" t="s">
        <v>67</v>
      </c>
      <c r="B315" t="s">
        <v>68</v>
      </c>
      <c r="C315" s="6">
        <v>46235</v>
      </c>
      <c r="D315">
        <v>2026</v>
      </c>
      <c r="E315">
        <v>8</v>
      </c>
      <c r="F315">
        <v>3</v>
      </c>
      <c r="G315" s="5">
        <v>25000000</v>
      </c>
      <c r="H315" s="5">
        <v>25738000</v>
      </c>
      <c r="I315" t="s">
        <v>51</v>
      </c>
      <c r="J315" t="s">
        <v>44</v>
      </c>
      <c r="K315">
        <f>COUNTIFS(예실[계정코드], 예실[[#This Row],[계정코드]], 예실[월], 예실[[#This Row],[월]])</f>
        <v>1</v>
      </c>
      <c r="L315">
        <f>AVERAGEIFS(예실[실적], 예실[계정코드], 예실[[#This Row],[계정코드]])</f>
        <v>24819190.476190478</v>
      </c>
      <c r="M315">
        <f>IF(ISNUMBER(예실[[#This Row],[실적]]), 예실[[#This Row],[실적]]/예실[[#This Row],[계정평균]], "")</f>
        <v>1.0370201245963664</v>
      </c>
      <c r="N315" t="str">
        <f>IF(예실[[#This Row],[평균대비배수]]="", "", IF(예실[[#This Row],[평균대비배수]]&gt;=튀는값배수기준, "원천확인", ""))</f>
        <v/>
      </c>
      <c r="O315" t="str">
        <f>예실[[#This Row],[계정코드]]&amp;"|"&amp;TEXT(예실[[#This Row],[월]], "yyyy-mm")</f>
        <v>6190|2026-08</v>
      </c>
      <c r="P315" s="28" t="str">
        <f>IFERROR(INDEX(보정[보정 값], MATCH(예실[[#This Row],[키]], 보정[키], 0)), "")</f>
        <v/>
      </c>
      <c r="Q315" s="28">
        <f>IF(예실[[#This Row],[보정값]]&lt;&gt;"", 예실[[#This Row],[보정값]], IF(예실[[#This Row],[실적]]="", "", 예실[[#This Row],[실적]]))</f>
        <v>25738000</v>
      </c>
      <c r="R315" t="str">
        <f>IF(예실[[#This Row],[분석실적]]="","MISSING", IF(NOT(ISNUMBER(예실[[#This Row],[분석실적]])),"INVALID", IF(예실[[#This Row],[예산]]=0,"NO_BUDGET","OK")))</f>
        <v>OK</v>
      </c>
      <c r="S315" s="5">
        <f>IF(예실[[#This Row],[데이터상태]]&lt;&gt;"OK", "", IF(예실[[#This Row],[계정유형]]="수익", 예실[[#This Row],[예산]]-예실[[#This Row],[분석실적]], 예실[[#This Row],[분석실적]]-예실[[#This Row],[예산]]))</f>
        <v>738000</v>
      </c>
      <c r="T315">
        <f>IF(예실[[#This Row],[데이터상태]]&lt;&gt;"OK", "", 예실[[#This Row],[불리금액]]/예실[[#This Row],[예산]])</f>
        <v>2.9520000000000001E-2</v>
      </c>
      <c r="U3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6" spans="1:21">
      <c r="A316" t="s">
        <v>49</v>
      </c>
      <c r="B316" t="s">
        <v>50</v>
      </c>
      <c r="C316" s="6">
        <v>46266</v>
      </c>
      <c r="D316">
        <v>2026</v>
      </c>
      <c r="E316">
        <v>9</v>
      </c>
      <c r="F316">
        <v>3</v>
      </c>
      <c r="G316" s="5">
        <v>371000000</v>
      </c>
      <c r="H316" s="5">
        <v>370810000</v>
      </c>
      <c r="I316" t="s">
        <v>51</v>
      </c>
      <c r="J316" t="s">
        <v>52</v>
      </c>
      <c r="K316">
        <f>COUNTIFS(예실[계정코드], 예실[[#This Row],[계정코드]], 예실[월], 예실[[#This Row],[월]])</f>
        <v>1</v>
      </c>
      <c r="L316">
        <f>AVERAGEIFS(예실[실적], 예실[계정코드], 예실[[#This Row],[계정코드]])</f>
        <v>357680238.09523809</v>
      </c>
      <c r="M316">
        <f>IF(ISNUMBER(예실[[#This Row],[실적]]), 예실[[#This Row],[실적]]/예실[[#This Row],[계정평균]], "")</f>
        <v>1.0367080998790488</v>
      </c>
      <c r="N316" t="str">
        <f>IF(예실[[#This Row],[평균대비배수]]="", "", IF(예실[[#This Row],[평균대비배수]]&gt;=튀는값배수기준, "원천확인", ""))</f>
        <v/>
      </c>
      <c r="O316" t="str">
        <f>예실[[#This Row],[계정코드]]&amp;"|"&amp;TEXT(예실[[#This Row],[월]], "yyyy-mm")</f>
        <v>6110|2026-09</v>
      </c>
      <c r="P316" s="28" t="str">
        <f>IFERROR(INDEX(보정[보정 값], MATCH(예실[[#This Row],[키]], 보정[키], 0)), "")</f>
        <v/>
      </c>
      <c r="Q316" s="28">
        <f>IF(예실[[#This Row],[보정값]]&lt;&gt;"", 예실[[#This Row],[보정값]], IF(예실[[#This Row],[실적]]="", "", 예실[[#This Row],[실적]]))</f>
        <v>370810000</v>
      </c>
      <c r="R316" t="str">
        <f>IF(예실[[#This Row],[분석실적]]="","MISSING", IF(NOT(ISNUMBER(예실[[#This Row],[분석실적]])),"INVALID", IF(예실[[#This Row],[예산]]=0,"NO_BUDGET","OK")))</f>
        <v>OK</v>
      </c>
      <c r="S316" s="5">
        <f>IF(예실[[#This Row],[데이터상태]]&lt;&gt;"OK", "", IF(예실[[#This Row],[계정유형]]="수익", 예실[[#This Row],[예산]]-예실[[#This Row],[분석실적]], 예실[[#This Row],[분석실적]]-예실[[#This Row],[예산]]))</f>
        <v>-190000</v>
      </c>
      <c r="T316" s="31">
        <f>IF(예실[[#This Row],[데이터상태]]&lt;&gt;"OK", "", 예실[[#This Row],[불리금액]]/예실[[#This Row],[예산]])</f>
        <v>-5.1212938005390832E-4</v>
      </c>
      <c r="U3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7" spans="1:21">
      <c r="A317" t="s">
        <v>69</v>
      </c>
      <c r="B317" t="s">
        <v>70</v>
      </c>
      <c r="C317" s="6">
        <v>45658</v>
      </c>
      <c r="D317">
        <v>2025</v>
      </c>
      <c r="E317">
        <v>1</v>
      </c>
      <c r="F317">
        <v>1</v>
      </c>
      <c r="G317" s="5">
        <v>30000000</v>
      </c>
      <c r="H317" s="5">
        <v>31747000</v>
      </c>
      <c r="I317" t="s">
        <v>51</v>
      </c>
      <c r="J317" t="s">
        <v>44</v>
      </c>
      <c r="K317">
        <f>COUNTIFS(예실[계정코드], 예실[[#This Row],[계정코드]], 예실[월], 예실[[#This Row],[월]])</f>
        <v>1</v>
      </c>
      <c r="L317">
        <f>AVERAGEIFS(예실[실적], 예실[계정코드], 예실[[#This Row],[계정코드]])</f>
        <v>33766619.047619045</v>
      </c>
      <c r="M317">
        <f>IF(ISNUMBER(예실[[#This Row],[실적]]), 예실[[#This Row],[실적]]/예실[[#This Row],[계정평균]], "")</f>
        <v>0.94018888758833397</v>
      </c>
      <c r="N317" t="str">
        <f>IF(예실[[#This Row],[평균대비배수]]="", "", IF(예실[[#This Row],[평균대비배수]]&gt;=튀는값배수기준, "원천확인", ""))</f>
        <v/>
      </c>
      <c r="O317" t="str">
        <f>예실[[#This Row],[계정코드]]&amp;"|"&amp;TEXT(예실[[#This Row],[월]], "yyyy-mm")</f>
        <v>6200|2025-01</v>
      </c>
      <c r="P317" s="28" t="str">
        <f>IFERROR(INDEX(보정[보정 값], MATCH(예실[[#This Row],[키]], 보정[키], 0)), "")</f>
        <v/>
      </c>
      <c r="Q317" s="28">
        <f>IF(예실[[#This Row],[보정값]]&lt;&gt;"", 예실[[#This Row],[보정값]], IF(예실[[#This Row],[실적]]="", "", 예실[[#This Row],[실적]]))</f>
        <v>31747000</v>
      </c>
      <c r="R317" t="str">
        <f>IF(예실[[#This Row],[분석실적]]="","MISSING", IF(NOT(ISNUMBER(예실[[#This Row],[분석실적]])),"INVALID", IF(예실[[#This Row],[예산]]=0,"NO_BUDGET","OK")))</f>
        <v>OK</v>
      </c>
      <c r="S317" s="5">
        <f>IF(예실[[#This Row],[데이터상태]]&lt;&gt;"OK", "", IF(예실[[#This Row],[계정유형]]="수익", 예실[[#This Row],[예산]]-예실[[#This Row],[분석실적]], 예실[[#This Row],[분석실적]]-예실[[#This Row],[예산]]))</f>
        <v>1747000</v>
      </c>
      <c r="T317">
        <f>IF(예실[[#This Row],[데이터상태]]&lt;&gt;"OK", "", 예실[[#This Row],[불리금액]]/예실[[#This Row],[예산]])</f>
        <v>5.8233333333333331E-2</v>
      </c>
      <c r="U3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8" spans="1:21">
      <c r="A318" t="s">
        <v>69</v>
      </c>
      <c r="B318" t="s">
        <v>70</v>
      </c>
      <c r="C318" s="6">
        <v>45689</v>
      </c>
      <c r="D318">
        <v>2025</v>
      </c>
      <c r="E318">
        <v>2</v>
      </c>
      <c r="F318">
        <v>1</v>
      </c>
      <c r="G318" s="5">
        <v>30000000</v>
      </c>
      <c r="H318" s="5">
        <v>27277000</v>
      </c>
      <c r="I318" t="s">
        <v>51</v>
      </c>
      <c r="J318" t="s">
        <v>44</v>
      </c>
      <c r="K318">
        <f>COUNTIFS(예실[계정코드], 예실[[#This Row],[계정코드]], 예실[월], 예실[[#This Row],[월]])</f>
        <v>1</v>
      </c>
      <c r="L318">
        <f>AVERAGEIFS(예실[실적], 예실[계정코드], 예실[[#This Row],[계정코드]])</f>
        <v>33766619.047619045</v>
      </c>
      <c r="M318">
        <f>IF(ISNUMBER(예실[[#This Row],[실적]]), 예실[[#This Row],[실적]]/예실[[#This Row],[계정평균]], "")</f>
        <v>0.80780962883885055</v>
      </c>
      <c r="N318" t="str">
        <f>IF(예실[[#This Row],[평균대비배수]]="", "", IF(예실[[#This Row],[평균대비배수]]&gt;=튀는값배수기준, "원천확인", ""))</f>
        <v/>
      </c>
      <c r="O318" t="str">
        <f>예실[[#This Row],[계정코드]]&amp;"|"&amp;TEXT(예실[[#This Row],[월]], "yyyy-mm")</f>
        <v>6200|2025-02</v>
      </c>
      <c r="P318" s="28" t="str">
        <f>IFERROR(INDEX(보정[보정 값], MATCH(예실[[#This Row],[키]], 보정[키], 0)), "")</f>
        <v/>
      </c>
      <c r="Q318" s="28">
        <f>IF(예실[[#This Row],[보정값]]&lt;&gt;"", 예실[[#This Row],[보정값]], IF(예실[[#This Row],[실적]]="", "", 예실[[#This Row],[실적]]))</f>
        <v>27277000</v>
      </c>
      <c r="R318" t="str">
        <f>IF(예실[[#This Row],[분석실적]]="","MISSING", IF(NOT(ISNUMBER(예실[[#This Row],[분석실적]])),"INVALID", IF(예실[[#This Row],[예산]]=0,"NO_BUDGET","OK")))</f>
        <v>OK</v>
      </c>
      <c r="S318" s="5">
        <f>IF(예실[[#This Row],[데이터상태]]&lt;&gt;"OK", "", IF(예실[[#This Row],[계정유형]]="수익", 예실[[#This Row],[예산]]-예실[[#This Row],[분석실적]], 예실[[#This Row],[분석실적]]-예실[[#This Row],[예산]]))</f>
        <v>-2723000</v>
      </c>
      <c r="T318">
        <f>IF(예실[[#This Row],[데이터상태]]&lt;&gt;"OK", "", 예실[[#This Row],[불리금액]]/예실[[#This Row],[예산]])</f>
        <v>-9.0766666666666662E-2</v>
      </c>
      <c r="U3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19" spans="1:21">
      <c r="A319" t="s">
        <v>69</v>
      </c>
      <c r="B319" t="s">
        <v>70</v>
      </c>
      <c r="C319" s="6">
        <v>45717</v>
      </c>
      <c r="D319">
        <v>2025</v>
      </c>
      <c r="E319">
        <v>3</v>
      </c>
      <c r="F319">
        <v>1</v>
      </c>
      <c r="G319" s="5">
        <v>30000000</v>
      </c>
      <c r="H319" s="5">
        <v>29970000</v>
      </c>
      <c r="I319" t="s">
        <v>51</v>
      </c>
      <c r="J319" t="s">
        <v>44</v>
      </c>
      <c r="K319">
        <f>COUNTIFS(예실[계정코드], 예실[[#This Row],[계정코드]], 예실[월], 예실[[#This Row],[월]])</f>
        <v>1</v>
      </c>
      <c r="L319">
        <f>AVERAGEIFS(예실[실적], 예실[계정코드], 예실[[#This Row],[계정코드]])</f>
        <v>33766619.047619045</v>
      </c>
      <c r="M319">
        <f>IF(ISNUMBER(예실[[#This Row],[실적]]), 예실[[#This Row],[실적]]/예실[[#This Row],[계정평균]], "")</f>
        <v>0.8875629496022418</v>
      </c>
      <c r="N319" t="str">
        <f>IF(예실[[#This Row],[평균대비배수]]="", "", IF(예실[[#This Row],[평균대비배수]]&gt;=튀는값배수기준, "원천확인", ""))</f>
        <v/>
      </c>
      <c r="O319" t="str">
        <f>예실[[#This Row],[계정코드]]&amp;"|"&amp;TEXT(예실[[#This Row],[월]], "yyyy-mm")</f>
        <v>6200|2025-03</v>
      </c>
      <c r="P319" s="28" t="str">
        <f>IFERROR(INDEX(보정[보정 값], MATCH(예실[[#This Row],[키]], 보정[키], 0)), "")</f>
        <v/>
      </c>
      <c r="Q319" s="28">
        <f>IF(예실[[#This Row],[보정값]]&lt;&gt;"", 예실[[#This Row],[보정값]], IF(예실[[#This Row],[실적]]="", "", 예실[[#This Row],[실적]]))</f>
        <v>29970000</v>
      </c>
      <c r="R319" t="str">
        <f>IF(예실[[#This Row],[분석실적]]="","MISSING", IF(NOT(ISNUMBER(예실[[#This Row],[분석실적]])),"INVALID", IF(예실[[#This Row],[예산]]=0,"NO_BUDGET","OK")))</f>
        <v>OK</v>
      </c>
      <c r="S319" s="5">
        <f>IF(예실[[#This Row],[데이터상태]]&lt;&gt;"OK", "", IF(예실[[#This Row],[계정유형]]="수익", 예실[[#This Row],[예산]]-예실[[#This Row],[분석실적]], 예실[[#This Row],[분석실적]]-예실[[#This Row],[예산]]))</f>
        <v>-30000</v>
      </c>
      <c r="T319">
        <f>IF(예실[[#This Row],[데이터상태]]&lt;&gt;"OK", "", 예실[[#This Row],[불리금액]]/예실[[#This Row],[예산]])</f>
        <v>-1E-3</v>
      </c>
      <c r="U3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0" spans="1:21">
      <c r="A320" t="s">
        <v>69</v>
      </c>
      <c r="B320" t="s">
        <v>70</v>
      </c>
      <c r="C320" s="6">
        <v>45748</v>
      </c>
      <c r="D320">
        <v>2025</v>
      </c>
      <c r="E320">
        <v>4</v>
      </c>
      <c r="F320">
        <v>2</v>
      </c>
      <c r="G320" s="5">
        <v>30000000</v>
      </c>
      <c r="H320" s="5">
        <v>26925000</v>
      </c>
      <c r="I320" t="s">
        <v>51</v>
      </c>
      <c r="J320" t="s">
        <v>44</v>
      </c>
      <c r="K320">
        <f>COUNTIFS(예실[계정코드], 예실[[#This Row],[계정코드]], 예실[월], 예실[[#This Row],[월]])</f>
        <v>1</v>
      </c>
      <c r="L320">
        <f>AVERAGEIFS(예실[실적], 예실[계정코드], 예실[[#This Row],[계정코드]])</f>
        <v>33766619.047619045</v>
      </c>
      <c r="M320">
        <f>IF(ISNUMBER(예실[[#This Row],[실적]]), 예실[[#This Row],[실적]]/예실[[#This Row],[계정평균]], "")</f>
        <v>0.79738513240041242</v>
      </c>
      <c r="N320" t="str">
        <f>IF(예실[[#This Row],[평균대비배수]]="", "", IF(예실[[#This Row],[평균대비배수]]&gt;=튀는값배수기준, "원천확인", ""))</f>
        <v/>
      </c>
      <c r="O320" t="str">
        <f>예실[[#This Row],[계정코드]]&amp;"|"&amp;TEXT(예실[[#This Row],[월]], "yyyy-mm")</f>
        <v>6200|2025-04</v>
      </c>
      <c r="P320" s="28" t="str">
        <f>IFERROR(INDEX(보정[보정 값], MATCH(예실[[#This Row],[키]], 보정[키], 0)), "")</f>
        <v/>
      </c>
      <c r="Q320" s="28">
        <f>IF(예실[[#This Row],[보정값]]&lt;&gt;"", 예실[[#This Row],[보정값]], IF(예실[[#This Row],[실적]]="", "", 예실[[#This Row],[실적]]))</f>
        <v>26925000</v>
      </c>
      <c r="R320" t="str">
        <f>IF(예실[[#This Row],[분석실적]]="","MISSING", IF(NOT(ISNUMBER(예실[[#This Row],[분석실적]])),"INVALID", IF(예실[[#This Row],[예산]]=0,"NO_BUDGET","OK")))</f>
        <v>OK</v>
      </c>
      <c r="S320" s="5">
        <f>IF(예실[[#This Row],[데이터상태]]&lt;&gt;"OK", "", IF(예실[[#This Row],[계정유형]]="수익", 예실[[#This Row],[예산]]-예실[[#This Row],[분석실적]], 예실[[#This Row],[분석실적]]-예실[[#This Row],[예산]]))</f>
        <v>-3075000</v>
      </c>
      <c r="T320">
        <f>IF(예실[[#This Row],[데이터상태]]&lt;&gt;"OK", "", 예실[[#This Row],[불리금액]]/예실[[#This Row],[예산]])</f>
        <v>-0.10249999999999999</v>
      </c>
      <c r="U3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1" spans="1:21">
      <c r="A321" t="s">
        <v>69</v>
      </c>
      <c r="B321" t="s">
        <v>70</v>
      </c>
      <c r="C321" s="6">
        <v>45778</v>
      </c>
      <c r="D321">
        <v>2025</v>
      </c>
      <c r="E321">
        <v>5</v>
      </c>
      <c r="F321">
        <v>2</v>
      </c>
      <c r="G321" s="5">
        <v>30000000</v>
      </c>
      <c r="H321" s="5">
        <v>30343000</v>
      </c>
      <c r="I321" t="s">
        <v>51</v>
      </c>
      <c r="J321" t="s">
        <v>44</v>
      </c>
      <c r="K321">
        <f>COUNTIFS(예실[계정코드], 예실[[#This Row],[계정코드]], 예실[월], 예실[[#This Row],[월]])</f>
        <v>1</v>
      </c>
      <c r="L321">
        <f>AVERAGEIFS(예실[실적], 예실[계정코드], 예실[[#This Row],[계정코드]])</f>
        <v>33766619.047619045</v>
      </c>
      <c r="M321">
        <f>IF(ISNUMBER(예실[[#This Row],[실적]]), 예실[[#This Row],[실적]]/예실[[#This Row],[계정평균]], "")</f>
        <v>0.89860936202138209</v>
      </c>
      <c r="N321" t="str">
        <f>IF(예실[[#This Row],[평균대비배수]]="", "", IF(예실[[#This Row],[평균대비배수]]&gt;=튀는값배수기준, "원천확인", ""))</f>
        <v/>
      </c>
      <c r="O321" t="str">
        <f>예실[[#This Row],[계정코드]]&amp;"|"&amp;TEXT(예실[[#This Row],[월]], "yyyy-mm")</f>
        <v>6200|2025-05</v>
      </c>
      <c r="P321" s="28" t="str">
        <f>IFERROR(INDEX(보정[보정 값], MATCH(예실[[#This Row],[키]], 보정[키], 0)), "")</f>
        <v/>
      </c>
      <c r="Q321" s="28">
        <f>IF(예실[[#This Row],[보정값]]&lt;&gt;"", 예실[[#This Row],[보정값]], IF(예실[[#This Row],[실적]]="", "", 예실[[#This Row],[실적]]))</f>
        <v>30343000</v>
      </c>
      <c r="R321" t="str">
        <f>IF(예실[[#This Row],[분석실적]]="","MISSING", IF(NOT(ISNUMBER(예실[[#This Row],[분석실적]])),"INVALID", IF(예실[[#This Row],[예산]]=0,"NO_BUDGET","OK")))</f>
        <v>OK</v>
      </c>
      <c r="S321" s="5">
        <f>IF(예실[[#This Row],[데이터상태]]&lt;&gt;"OK", "", IF(예실[[#This Row],[계정유형]]="수익", 예실[[#This Row],[예산]]-예실[[#This Row],[분석실적]], 예실[[#This Row],[분석실적]]-예실[[#This Row],[예산]]))</f>
        <v>343000</v>
      </c>
      <c r="T321">
        <f>IF(예실[[#This Row],[데이터상태]]&lt;&gt;"OK", "", 예실[[#This Row],[불리금액]]/예실[[#This Row],[예산]])</f>
        <v>1.1433333333333334E-2</v>
      </c>
      <c r="U3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2" spans="1:21">
      <c r="A322" t="s">
        <v>69</v>
      </c>
      <c r="B322" t="s">
        <v>70</v>
      </c>
      <c r="C322" s="6">
        <v>45809</v>
      </c>
      <c r="D322">
        <v>2025</v>
      </c>
      <c r="E322">
        <v>6</v>
      </c>
      <c r="F322">
        <v>2</v>
      </c>
      <c r="G322" s="5">
        <v>30000000</v>
      </c>
      <c r="H322" s="5">
        <v>29320000</v>
      </c>
      <c r="I322" t="s">
        <v>51</v>
      </c>
      <c r="J322" t="s">
        <v>44</v>
      </c>
      <c r="K322">
        <f>COUNTIFS(예실[계정코드], 예실[[#This Row],[계정코드]], 예실[월], 예실[[#This Row],[월]])</f>
        <v>1</v>
      </c>
      <c r="L322">
        <f>AVERAGEIFS(예실[실적], 예실[계정코드], 예실[[#This Row],[계정코드]])</f>
        <v>33766619.047619045</v>
      </c>
      <c r="M322">
        <f>IF(ISNUMBER(예실[[#This Row],[실적]]), 예실[[#This Row],[실적]]/예실[[#This Row],[계정평균]], "")</f>
        <v>0.8683131692471715</v>
      </c>
      <c r="N322" t="str">
        <f>IF(예실[[#This Row],[평균대비배수]]="", "", IF(예실[[#This Row],[평균대비배수]]&gt;=튀는값배수기준, "원천확인", ""))</f>
        <v/>
      </c>
      <c r="O322" t="str">
        <f>예실[[#This Row],[계정코드]]&amp;"|"&amp;TEXT(예실[[#This Row],[월]], "yyyy-mm")</f>
        <v>6200|2025-06</v>
      </c>
      <c r="P322" s="28" t="str">
        <f>IFERROR(INDEX(보정[보정 값], MATCH(예실[[#This Row],[키]], 보정[키], 0)), "")</f>
        <v/>
      </c>
      <c r="Q322" s="28">
        <f>IF(예실[[#This Row],[보정값]]&lt;&gt;"", 예실[[#This Row],[보정값]], IF(예실[[#This Row],[실적]]="", "", 예실[[#This Row],[실적]]))</f>
        <v>29320000</v>
      </c>
      <c r="R322" t="str">
        <f>IF(예실[[#This Row],[분석실적]]="","MISSING", IF(NOT(ISNUMBER(예실[[#This Row],[분석실적]])),"INVALID", IF(예실[[#This Row],[예산]]=0,"NO_BUDGET","OK")))</f>
        <v>OK</v>
      </c>
      <c r="S322" s="5">
        <f>IF(예실[[#This Row],[데이터상태]]&lt;&gt;"OK", "", IF(예실[[#This Row],[계정유형]]="수익", 예실[[#This Row],[예산]]-예실[[#This Row],[분석실적]], 예실[[#This Row],[분석실적]]-예실[[#This Row],[예산]]))</f>
        <v>-680000</v>
      </c>
      <c r="T322">
        <f>IF(예실[[#This Row],[데이터상태]]&lt;&gt;"OK", "", 예실[[#This Row],[불리금액]]/예실[[#This Row],[예산]])</f>
        <v>-2.2666666666666668E-2</v>
      </c>
      <c r="U3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3" spans="1:21">
      <c r="A323" t="s">
        <v>69</v>
      </c>
      <c r="B323" t="s">
        <v>70</v>
      </c>
      <c r="C323" s="6">
        <v>45839</v>
      </c>
      <c r="D323">
        <v>2025</v>
      </c>
      <c r="E323">
        <v>7</v>
      </c>
      <c r="F323">
        <v>3</v>
      </c>
      <c r="G323" s="5">
        <v>30000000</v>
      </c>
      <c r="H323" s="5">
        <v>29600000</v>
      </c>
      <c r="I323" t="s">
        <v>51</v>
      </c>
      <c r="J323" t="s">
        <v>44</v>
      </c>
      <c r="K323">
        <f>COUNTIFS(예실[계정코드], 예실[[#This Row],[계정코드]], 예실[월], 예실[[#This Row],[월]])</f>
        <v>1</v>
      </c>
      <c r="L323">
        <f>AVERAGEIFS(예실[실적], 예실[계정코드], 예실[[#This Row],[계정코드]])</f>
        <v>33766619.047619045</v>
      </c>
      <c r="M323">
        <f>IF(ISNUMBER(예실[[#This Row],[실적]]), 예실[[#This Row],[실적]]/예실[[#This Row],[계정평균]], "")</f>
        <v>0.87660538232320173</v>
      </c>
      <c r="N323" t="str">
        <f>IF(예실[[#This Row],[평균대비배수]]="", "", IF(예실[[#This Row],[평균대비배수]]&gt;=튀는값배수기준, "원천확인", ""))</f>
        <v/>
      </c>
      <c r="O323" t="str">
        <f>예실[[#This Row],[계정코드]]&amp;"|"&amp;TEXT(예실[[#This Row],[월]], "yyyy-mm")</f>
        <v>6200|2025-07</v>
      </c>
      <c r="P323" s="28" t="str">
        <f>IFERROR(INDEX(보정[보정 값], MATCH(예실[[#This Row],[키]], 보정[키], 0)), "")</f>
        <v/>
      </c>
      <c r="Q323" s="28">
        <f>IF(예실[[#This Row],[보정값]]&lt;&gt;"", 예실[[#This Row],[보정값]], IF(예실[[#This Row],[실적]]="", "", 예실[[#This Row],[실적]]))</f>
        <v>29600000</v>
      </c>
      <c r="R323" t="str">
        <f>IF(예실[[#This Row],[분석실적]]="","MISSING", IF(NOT(ISNUMBER(예실[[#This Row],[분석실적]])),"INVALID", IF(예실[[#This Row],[예산]]=0,"NO_BUDGET","OK")))</f>
        <v>OK</v>
      </c>
      <c r="S323" s="5">
        <f>IF(예실[[#This Row],[데이터상태]]&lt;&gt;"OK", "", IF(예실[[#This Row],[계정유형]]="수익", 예실[[#This Row],[예산]]-예실[[#This Row],[분석실적]], 예실[[#This Row],[분석실적]]-예실[[#This Row],[예산]]))</f>
        <v>-400000</v>
      </c>
      <c r="T323">
        <f>IF(예실[[#This Row],[데이터상태]]&lt;&gt;"OK", "", 예실[[#This Row],[불리금액]]/예실[[#This Row],[예산]])</f>
        <v>-1.3333333333333334E-2</v>
      </c>
      <c r="U3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4" spans="1:21">
      <c r="A324" t="s">
        <v>69</v>
      </c>
      <c r="B324" t="s">
        <v>70</v>
      </c>
      <c r="C324" s="6">
        <v>45870</v>
      </c>
      <c r="D324">
        <v>2025</v>
      </c>
      <c r="E324">
        <v>8</v>
      </c>
      <c r="F324">
        <v>3</v>
      </c>
      <c r="G324" s="5">
        <v>30000000</v>
      </c>
      <c r="H324" s="5">
        <v>27413000</v>
      </c>
      <c r="I324" t="s">
        <v>51</v>
      </c>
      <c r="J324" t="s">
        <v>44</v>
      </c>
      <c r="K324">
        <f>COUNTIFS(예실[계정코드], 예실[[#This Row],[계정코드]], 예실[월], 예실[[#This Row],[월]])</f>
        <v>1</v>
      </c>
      <c r="L324">
        <f>AVERAGEIFS(예실[실적], 예실[계정코드], 예실[[#This Row],[계정코드]])</f>
        <v>33766619.047619045</v>
      </c>
      <c r="M324">
        <f>IF(ISNUMBER(예실[[#This Row],[실적]]), 예실[[#This Row],[실적]]/예실[[#This Row],[계정평균]], "")</f>
        <v>0.81183727519006521</v>
      </c>
      <c r="N324" t="str">
        <f>IF(예실[[#This Row],[평균대비배수]]="", "", IF(예실[[#This Row],[평균대비배수]]&gt;=튀는값배수기준, "원천확인", ""))</f>
        <v/>
      </c>
      <c r="O324" t="str">
        <f>예실[[#This Row],[계정코드]]&amp;"|"&amp;TEXT(예실[[#This Row],[월]], "yyyy-mm")</f>
        <v>6200|2025-08</v>
      </c>
      <c r="P324" s="28" t="str">
        <f>IFERROR(INDEX(보정[보정 값], MATCH(예실[[#This Row],[키]], 보정[키], 0)), "")</f>
        <v/>
      </c>
      <c r="Q324" s="28">
        <f>IF(예실[[#This Row],[보정값]]&lt;&gt;"", 예실[[#This Row],[보정값]], IF(예실[[#This Row],[실적]]="", "", 예실[[#This Row],[실적]]))</f>
        <v>27413000</v>
      </c>
      <c r="R324" t="str">
        <f>IF(예실[[#This Row],[분석실적]]="","MISSING", IF(NOT(ISNUMBER(예실[[#This Row],[분석실적]])),"INVALID", IF(예실[[#This Row],[예산]]=0,"NO_BUDGET","OK")))</f>
        <v>OK</v>
      </c>
      <c r="S324" s="5">
        <f>IF(예실[[#This Row],[데이터상태]]&lt;&gt;"OK", "", IF(예실[[#This Row],[계정유형]]="수익", 예실[[#This Row],[예산]]-예실[[#This Row],[분석실적]], 예실[[#This Row],[분석실적]]-예실[[#This Row],[예산]]))</f>
        <v>-2587000</v>
      </c>
      <c r="T324">
        <f>IF(예실[[#This Row],[데이터상태]]&lt;&gt;"OK", "", 예실[[#This Row],[불리금액]]/예실[[#This Row],[예산]])</f>
        <v>-8.6233333333333329E-2</v>
      </c>
      <c r="U3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5" spans="1:21">
      <c r="A325" t="s">
        <v>69</v>
      </c>
      <c r="B325" t="s">
        <v>70</v>
      </c>
      <c r="C325" s="6">
        <v>45901</v>
      </c>
      <c r="D325">
        <v>2025</v>
      </c>
      <c r="E325">
        <v>9</v>
      </c>
      <c r="F325">
        <v>3</v>
      </c>
      <c r="G325" s="5">
        <v>30000000</v>
      </c>
      <c r="H325" s="5">
        <v>26885000</v>
      </c>
      <c r="I325" t="s">
        <v>51</v>
      </c>
      <c r="J325" t="s">
        <v>44</v>
      </c>
      <c r="K325">
        <f>COUNTIFS(예실[계정코드], 예실[[#This Row],[계정코드]], 예실[월], 예실[[#This Row],[월]])</f>
        <v>1</v>
      </c>
      <c r="L325">
        <f>AVERAGEIFS(예실[실적], 예실[계정코드], 예실[[#This Row],[계정코드]])</f>
        <v>33766619.047619045</v>
      </c>
      <c r="M325">
        <f>IF(ISNUMBER(예실[[#This Row],[실적]]), 예실[[#This Row],[실적]]/예실[[#This Row],[계정평균]], "")</f>
        <v>0.79620053053240814</v>
      </c>
      <c r="N325" t="str">
        <f>IF(예실[[#This Row],[평균대비배수]]="", "", IF(예실[[#This Row],[평균대비배수]]&gt;=튀는값배수기준, "원천확인", ""))</f>
        <v/>
      </c>
      <c r="O325" t="str">
        <f>예실[[#This Row],[계정코드]]&amp;"|"&amp;TEXT(예실[[#This Row],[월]], "yyyy-mm")</f>
        <v>6200|2025-09</v>
      </c>
      <c r="P325" s="28" t="str">
        <f>IFERROR(INDEX(보정[보정 값], MATCH(예실[[#This Row],[키]], 보정[키], 0)), "")</f>
        <v/>
      </c>
      <c r="Q325" s="28">
        <f>IF(예실[[#This Row],[보정값]]&lt;&gt;"", 예실[[#This Row],[보정값]], IF(예실[[#This Row],[실적]]="", "", 예실[[#This Row],[실적]]))</f>
        <v>26885000</v>
      </c>
      <c r="R325" t="str">
        <f>IF(예실[[#This Row],[분석실적]]="","MISSING", IF(NOT(ISNUMBER(예실[[#This Row],[분석실적]])),"INVALID", IF(예실[[#This Row],[예산]]=0,"NO_BUDGET","OK")))</f>
        <v>OK</v>
      </c>
      <c r="S325" s="5">
        <f>IF(예실[[#This Row],[데이터상태]]&lt;&gt;"OK", "", IF(예실[[#This Row],[계정유형]]="수익", 예실[[#This Row],[예산]]-예실[[#This Row],[분석실적]], 예실[[#This Row],[분석실적]]-예실[[#This Row],[예산]]))</f>
        <v>-3115000</v>
      </c>
      <c r="T325">
        <f>IF(예실[[#This Row],[데이터상태]]&lt;&gt;"OK", "", 예실[[#This Row],[불리금액]]/예실[[#This Row],[예산]])</f>
        <v>-0.10383333333333333</v>
      </c>
      <c r="U3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6" spans="1:21">
      <c r="A326" t="s">
        <v>69</v>
      </c>
      <c r="B326" t="s">
        <v>70</v>
      </c>
      <c r="C326" s="6">
        <v>45931</v>
      </c>
      <c r="D326">
        <v>2025</v>
      </c>
      <c r="E326">
        <v>10</v>
      </c>
      <c r="F326">
        <v>4</v>
      </c>
      <c r="G326" s="5">
        <v>30000000</v>
      </c>
      <c r="H326" s="5">
        <v>29875000</v>
      </c>
      <c r="I326" t="s">
        <v>51</v>
      </c>
      <c r="J326" t="s">
        <v>44</v>
      </c>
      <c r="K326">
        <f>COUNTIFS(예실[계정코드], 예실[[#This Row],[계정코드]], 예실[월], 예실[[#This Row],[월]])</f>
        <v>1</v>
      </c>
      <c r="L326">
        <f>AVERAGEIFS(예실[실적], 예실[계정코드], 예실[[#This Row],[계정코드]])</f>
        <v>33766619.047619045</v>
      </c>
      <c r="M326">
        <f>IF(ISNUMBER(예실[[#This Row],[실적]]), 예실[[#This Row],[실적]]/예실[[#This Row],[계정평균]], "")</f>
        <v>0.8847495201657315</v>
      </c>
      <c r="N326" t="str">
        <f>IF(예실[[#This Row],[평균대비배수]]="", "", IF(예실[[#This Row],[평균대비배수]]&gt;=튀는값배수기준, "원천확인", ""))</f>
        <v/>
      </c>
      <c r="O326" t="str">
        <f>예실[[#This Row],[계정코드]]&amp;"|"&amp;TEXT(예실[[#This Row],[월]], "yyyy-mm")</f>
        <v>6200|2025-10</v>
      </c>
      <c r="P326" s="28" t="str">
        <f>IFERROR(INDEX(보정[보정 값], MATCH(예실[[#This Row],[키]], 보정[키], 0)), "")</f>
        <v/>
      </c>
      <c r="Q326" s="28">
        <f>IF(예실[[#This Row],[보정값]]&lt;&gt;"", 예실[[#This Row],[보정값]], IF(예실[[#This Row],[실적]]="", "", 예실[[#This Row],[실적]]))</f>
        <v>29875000</v>
      </c>
      <c r="R326" t="str">
        <f>IF(예실[[#This Row],[분석실적]]="","MISSING", IF(NOT(ISNUMBER(예실[[#This Row],[분석실적]])),"INVALID", IF(예실[[#This Row],[예산]]=0,"NO_BUDGET","OK")))</f>
        <v>OK</v>
      </c>
      <c r="S326" s="5">
        <f>IF(예실[[#This Row],[데이터상태]]&lt;&gt;"OK", "", IF(예실[[#This Row],[계정유형]]="수익", 예실[[#This Row],[예산]]-예실[[#This Row],[분석실적]], 예실[[#This Row],[분석실적]]-예실[[#This Row],[예산]]))</f>
        <v>-125000</v>
      </c>
      <c r="T326">
        <f>IF(예실[[#This Row],[데이터상태]]&lt;&gt;"OK", "", 예실[[#This Row],[불리금액]]/예실[[#This Row],[예산]])</f>
        <v>-4.1666666666666666E-3</v>
      </c>
      <c r="U3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7" spans="1:21">
      <c r="A327" t="s">
        <v>69</v>
      </c>
      <c r="B327" t="s">
        <v>70</v>
      </c>
      <c r="C327" s="6">
        <v>45962</v>
      </c>
      <c r="D327">
        <v>2025</v>
      </c>
      <c r="E327">
        <v>11</v>
      </c>
      <c r="F327">
        <v>4</v>
      </c>
      <c r="G327" s="5">
        <v>30000000</v>
      </c>
      <c r="H327" s="5">
        <v>31490000</v>
      </c>
      <c r="I327" t="s">
        <v>51</v>
      </c>
      <c r="J327" t="s">
        <v>44</v>
      </c>
      <c r="K327">
        <f>COUNTIFS(예실[계정코드], 예실[[#This Row],[계정코드]], 예실[월], 예실[[#This Row],[월]])</f>
        <v>1</v>
      </c>
      <c r="L327">
        <f>AVERAGEIFS(예실[실적], 예실[계정코드], 예실[[#This Row],[계정코드]])</f>
        <v>33766619.047619045</v>
      </c>
      <c r="M327">
        <f>IF(ISNUMBER(예실[[#This Row],[실적]]), 예실[[#This Row],[실적]]/예실[[#This Row],[계정평균]], "")</f>
        <v>0.93257782058640626</v>
      </c>
      <c r="N327" t="str">
        <f>IF(예실[[#This Row],[평균대비배수]]="", "", IF(예실[[#This Row],[평균대비배수]]&gt;=튀는값배수기준, "원천확인", ""))</f>
        <v/>
      </c>
      <c r="O327" t="str">
        <f>예실[[#This Row],[계정코드]]&amp;"|"&amp;TEXT(예실[[#This Row],[월]], "yyyy-mm")</f>
        <v>6200|2025-11</v>
      </c>
      <c r="P327" s="28" t="str">
        <f>IFERROR(INDEX(보정[보정 값], MATCH(예실[[#This Row],[키]], 보정[키], 0)), "")</f>
        <v/>
      </c>
      <c r="Q327" s="28">
        <f>IF(예실[[#This Row],[보정값]]&lt;&gt;"", 예실[[#This Row],[보정값]], IF(예실[[#This Row],[실적]]="", "", 예실[[#This Row],[실적]]))</f>
        <v>31490000</v>
      </c>
      <c r="R327" t="str">
        <f>IF(예실[[#This Row],[분석실적]]="","MISSING", IF(NOT(ISNUMBER(예실[[#This Row],[분석실적]])),"INVALID", IF(예실[[#This Row],[예산]]=0,"NO_BUDGET","OK")))</f>
        <v>OK</v>
      </c>
      <c r="S327" s="5">
        <f>IF(예실[[#This Row],[데이터상태]]&lt;&gt;"OK", "", IF(예실[[#This Row],[계정유형]]="수익", 예실[[#This Row],[예산]]-예실[[#This Row],[분석실적]], 예실[[#This Row],[분석실적]]-예실[[#This Row],[예산]]))</f>
        <v>1490000</v>
      </c>
      <c r="T327">
        <f>IF(예실[[#This Row],[데이터상태]]&lt;&gt;"OK", "", 예실[[#This Row],[불리금액]]/예실[[#This Row],[예산]])</f>
        <v>4.9666666666666665E-2</v>
      </c>
      <c r="U3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8" spans="1:21">
      <c r="A328" t="s">
        <v>69</v>
      </c>
      <c r="B328" t="s">
        <v>70</v>
      </c>
      <c r="C328" s="6">
        <v>45992</v>
      </c>
      <c r="D328">
        <v>2025</v>
      </c>
      <c r="E328">
        <v>12</v>
      </c>
      <c r="F328">
        <v>4</v>
      </c>
      <c r="G328" s="5">
        <v>30000000</v>
      </c>
      <c r="H328" s="5">
        <v>29169000</v>
      </c>
      <c r="I328" t="s">
        <v>51</v>
      </c>
      <c r="J328" t="s">
        <v>44</v>
      </c>
      <c r="K328">
        <f>COUNTIFS(예실[계정코드], 예실[[#This Row],[계정코드]], 예실[월], 예실[[#This Row],[월]])</f>
        <v>1</v>
      </c>
      <c r="L328">
        <f>AVERAGEIFS(예실[실적], 예실[계정코드], 예실[[#This Row],[계정코드]])</f>
        <v>33766619.047619045</v>
      </c>
      <c r="M328">
        <f>IF(ISNUMBER(예실[[#This Row],[실적]]), 예실[[#This Row],[실적]]/예실[[#This Row],[계정평균]], "")</f>
        <v>0.8638412971954551</v>
      </c>
      <c r="N328" t="str">
        <f>IF(예실[[#This Row],[평균대비배수]]="", "", IF(예실[[#This Row],[평균대비배수]]&gt;=튀는값배수기준, "원천확인", ""))</f>
        <v/>
      </c>
      <c r="O328" t="str">
        <f>예실[[#This Row],[계정코드]]&amp;"|"&amp;TEXT(예실[[#This Row],[월]], "yyyy-mm")</f>
        <v>6200|2025-12</v>
      </c>
      <c r="P328" s="28" t="str">
        <f>IFERROR(INDEX(보정[보정 값], MATCH(예실[[#This Row],[키]], 보정[키], 0)), "")</f>
        <v/>
      </c>
      <c r="Q328" s="28">
        <f>IF(예실[[#This Row],[보정값]]&lt;&gt;"", 예실[[#This Row],[보정값]], IF(예실[[#This Row],[실적]]="", "", 예실[[#This Row],[실적]]))</f>
        <v>29169000</v>
      </c>
      <c r="R328" t="str">
        <f>IF(예실[[#This Row],[분석실적]]="","MISSING", IF(NOT(ISNUMBER(예실[[#This Row],[분석실적]])),"INVALID", IF(예실[[#This Row],[예산]]=0,"NO_BUDGET","OK")))</f>
        <v>OK</v>
      </c>
      <c r="S328" s="5">
        <f>IF(예실[[#This Row],[데이터상태]]&lt;&gt;"OK", "", IF(예실[[#This Row],[계정유형]]="수익", 예실[[#This Row],[예산]]-예실[[#This Row],[분석실적]], 예실[[#This Row],[분석실적]]-예실[[#This Row],[예산]]))</f>
        <v>-831000</v>
      </c>
      <c r="T328">
        <f>IF(예실[[#This Row],[데이터상태]]&lt;&gt;"OK", "", 예실[[#This Row],[불리금액]]/예실[[#This Row],[예산]])</f>
        <v>-2.7699999999999999E-2</v>
      </c>
      <c r="U3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29" spans="1:21">
      <c r="A329" t="s">
        <v>69</v>
      </c>
      <c r="B329" t="s">
        <v>70</v>
      </c>
      <c r="C329" s="6">
        <v>46023</v>
      </c>
      <c r="D329">
        <v>2026</v>
      </c>
      <c r="E329">
        <v>1</v>
      </c>
      <c r="F329">
        <v>1</v>
      </c>
      <c r="G329" s="5">
        <v>30000000</v>
      </c>
      <c r="H329" s="5">
        <v>31605000</v>
      </c>
      <c r="I329" t="s">
        <v>51</v>
      </c>
      <c r="J329" t="s">
        <v>44</v>
      </c>
      <c r="K329">
        <f>COUNTIFS(예실[계정코드], 예실[[#This Row],[계정코드]], 예실[월], 예실[[#This Row],[월]])</f>
        <v>1</v>
      </c>
      <c r="L329">
        <f>AVERAGEIFS(예실[실적], 예실[계정코드], 예실[[#This Row],[계정코드]])</f>
        <v>33766619.047619045</v>
      </c>
      <c r="M329">
        <f>IF(ISNUMBER(예실[[#This Row],[실적]]), 예실[[#This Row],[실적]]/예실[[#This Row],[계정평균]], "")</f>
        <v>0.93598355095691865</v>
      </c>
      <c r="N329" t="str">
        <f>IF(예실[[#This Row],[평균대비배수]]="", "", IF(예실[[#This Row],[평균대비배수]]&gt;=튀는값배수기준, "원천확인", ""))</f>
        <v/>
      </c>
      <c r="O329" t="str">
        <f>예실[[#This Row],[계정코드]]&amp;"|"&amp;TEXT(예실[[#This Row],[월]], "yyyy-mm")</f>
        <v>6200|2026-01</v>
      </c>
      <c r="P329" s="28" t="str">
        <f>IFERROR(INDEX(보정[보정 값], MATCH(예실[[#This Row],[키]], 보정[키], 0)), "")</f>
        <v/>
      </c>
      <c r="Q329" s="28">
        <f>IF(예실[[#This Row],[보정값]]&lt;&gt;"", 예실[[#This Row],[보정값]], IF(예실[[#This Row],[실적]]="", "", 예실[[#This Row],[실적]]))</f>
        <v>31605000</v>
      </c>
      <c r="R329" t="str">
        <f>IF(예실[[#This Row],[분석실적]]="","MISSING", IF(NOT(ISNUMBER(예실[[#This Row],[분석실적]])),"INVALID", IF(예실[[#This Row],[예산]]=0,"NO_BUDGET","OK")))</f>
        <v>OK</v>
      </c>
      <c r="S329" s="5">
        <f>IF(예실[[#This Row],[데이터상태]]&lt;&gt;"OK", "", IF(예실[[#This Row],[계정유형]]="수익", 예실[[#This Row],[예산]]-예실[[#This Row],[분석실적]], 예실[[#This Row],[분석실적]]-예실[[#This Row],[예산]]))</f>
        <v>1605000</v>
      </c>
      <c r="T329">
        <f>IF(예실[[#This Row],[데이터상태]]&lt;&gt;"OK", "", 예실[[#This Row],[불리금액]]/예실[[#This Row],[예산]])</f>
        <v>5.3499999999999999E-2</v>
      </c>
      <c r="U3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0" spans="1:21">
      <c r="A330" t="s">
        <v>69</v>
      </c>
      <c r="B330" t="s">
        <v>70</v>
      </c>
      <c r="C330" s="6">
        <v>46054</v>
      </c>
      <c r="D330">
        <v>2026</v>
      </c>
      <c r="E330">
        <v>2</v>
      </c>
      <c r="F330">
        <v>1</v>
      </c>
      <c r="G330" s="5">
        <v>30000000</v>
      </c>
      <c r="H330" s="5">
        <v>31038000</v>
      </c>
      <c r="I330" t="s">
        <v>51</v>
      </c>
      <c r="J330" t="s">
        <v>44</v>
      </c>
      <c r="K330">
        <f>COUNTIFS(예실[계정코드], 예실[[#This Row],[계정코드]], 예실[월], 예실[[#This Row],[월]])</f>
        <v>1</v>
      </c>
      <c r="L330">
        <f>AVERAGEIFS(예실[실적], 예실[계정코드], 예실[[#This Row],[계정코드]])</f>
        <v>33766619.047619045</v>
      </c>
      <c r="M330">
        <f>IF(ISNUMBER(예실[[#This Row],[실적]]), 예실[[#This Row],[실적]]/예실[[#This Row],[계정평균]], "")</f>
        <v>0.91919181947795736</v>
      </c>
      <c r="N330" t="str">
        <f>IF(예실[[#This Row],[평균대비배수]]="", "", IF(예실[[#This Row],[평균대비배수]]&gt;=튀는값배수기준, "원천확인", ""))</f>
        <v/>
      </c>
      <c r="O330" t="str">
        <f>예실[[#This Row],[계정코드]]&amp;"|"&amp;TEXT(예실[[#This Row],[월]], "yyyy-mm")</f>
        <v>6200|2026-02</v>
      </c>
      <c r="P330" s="28" t="str">
        <f>IFERROR(INDEX(보정[보정 값], MATCH(예실[[#This Row],[키]], 보정[키], 0)), "")</f>
        <v/>
      </c>
      <c r="Q330" s="28">
        <f>IF(예실[[#This Row],[보정값]]&lt;&gt;"", 예실[[#This Row],[보정값]], IF(예실[[#This Row],[실적]]="", "", 예실[[#This Row],[실적]]))</f>
        <v>31038000</v>
      </c>
      <c r="R330" t="str">
        <f>IF(예실[[#This Row],[분석실적]]="","MISSING", IF(NOT(ISNUMBER(예실[[#This Row],[분석실적]])),"INVALID", IF(예실[[#This Row],[예산]]=0,"NO_BUDGET","OK")))</f>
        <v>OK</v>
      </c>
      <c r="S330" s="5">
        <f>IF(예실[[#This Row],[데이터상태]]&lt;&gt;"OK", "", IF(예실[[#This Row],[계정유형]]="수익", 예실[[#This Row],[예산]]-예실[[#This Row],[분석실적]], 예실[[#This Row],[분석실적]]-예실[[#This Row],[예산]]))</f>
        <v>1038000</v>
      </c>
      <c r="T330">
        <f>IF(예실[[#This Row],[데이터상태]]&lt;&gt;"OK", "", 예실[[#This Row],[불리금액]]/예실[[#This Row],[예산]])</f>
        <v>3.4599999999999999E-2</v>
      </c>
      <c r="U3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1" spans="1:21">
      <c r="A331" t="s">
        <v>69</v>
      </c>
      <c r="B331" t="s">
        <v>70</v>
      </c>
      <c r="C331" s="6">
        <v>46082</v>
      </c>
      <c r="D331">
        <v>2026</v>
      </c>
      <c r="E331">
        <v>3</v>
      </c>
      <c r="F331">
        <v>1</v>
      </c>
      <c r="G331" s="5">
        <v>30000000</v>
      </c>
      <c r="H331" s="5">
        <v>25571000</v>
      </c>
      <c r="I331" t="s">
        <v>51</v>
      </c>
      <c r="J331" t="s">
        <v>44</v>
      </c>
      <c r="K331">
        <f>COUNTIFS(예실[계정코드], 예실[[#This Row],[계정코드]], 예실[월], 예실[[#This Row],[월]])</f>
        <v>1</v>
      </c>
      <c r="L331">
        <f>AVERAGEIFS(예실[실적], 예실[계정코드], 예실[[#This Row],[계정코드]])</f>
        <v>33766619.047619045</v>
      </c>
      <c r="M331">
        <f>IF(ISNUMBER(예실[[#This Row],[실적]]), 예실[[#This Row],[실적]]/예실[[#This Row],[계정평균]], "")</f>
        <v>0.75728635916846598</v>
      </c>
      <c r="N331" t="str">
        <f>IF(예실[[#This Row],[평균대비배수]]="", "", IF(예실[[#This Row],[평균대비배수]]&gt;=튀는값배수기준, "원천확인", ""))</f>
        <v/>
      </c>
      <c r="O331" t="str">
        <f>예실[[#This Row],[계정코드]]&amp;"|"&amp;TEXT(예실[[#This Row],[월]], "yyyy-mm")</f>
        <v>6200|2026-03</v>
      </c>
      <c r="P331" s="28" t="str">
        <f>IFERROR(INDEX(보정[보정 값], MATCH(예실[[#This Row],[키]], 보정[키], 0)), "")</f>
        <v/>
      </c>
      <c r="Q331" s="28">
        <f>IF(예실[[#This Row],[보정값]]&lt;&gt;"", 예실[[#This Row],[보정값]], IF(예실[[#This Row],[실적]]="", "", 예실[[#This Row],[실적]]))</f>
        <v>25571000</v>
      </c>
      <c r="R331" t="str">
        <f>IF(예실[[#This Row],[분석실적]]="","MISSING", IF(NOT(ISNUMBER(예실[[#This Row],[분석실적]])),"INVALID", IF(예실[[#This Row],[예산]]=0,"NO_BUDGET","OK")))</f>
        <v>OK</v>
      </c>
      <c r="S331" s="5">
        <f>IF(예실[[#This Row],[데이터상태]]&lt;&gt;"OK", "", IF(예실[[#This Row],[계정유형]]="수익", 예실[[#This Row],[예산]]-예실[[#This Row],[분석실적]], 예실[[#This Row],[분석실적]]-예실[[#This Row],[예산]]))</f>
        <v>-4429000</v>
      </c>
      <c r="T331">
        <f>IF(예실[[#This Row],[데이터상태]]&lt;&gt;"OK", "", 예실[[#This Row],[불리금액]]/예실[[#This Row],[예산]])</f>
        <v>-0.14763333333333334</v>
      </c>
      <c r="U3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2" spans="1:21">
      <c r="A332" t="s">
        <v>69</v>
      </c>
      <c r="B332" t="s">
        <v>70</v>
      </c>
      <c r="C332" s="6">
        <v>46113</v>
      </c>
      <c r="D332">
        <v>2026</v>
      </c>
      <c r="E332">
        <v>4</v>
      </c>
      <c r="F332">
        <v>2</v>
      </c>
      <c r="G332" s="5">
        <v>30000000</v>
      </c>
      <c r="H332" s="5">
        <v>32422000</v>
      </c>
      <c r="I332" t="s">
        <v>51</v>
      </c>
      <c r="J332" t="s">
        <v>44</v>
      </c>
      <c r="K332">
        <f>COUNTIFS(예실[계정코드], 예실[[#This Row],[계정코드]], 예실[월], 예실[[#This Row],[월]])</f>
        <v>1</v>
      </c>
      <c r="L332">
        <f>AVERAGEIFS(예실[실적], 예실[계정코드], 예실[[#This Row],[계정코드]])</f>
        <v>33766619.047619045</v>
      </c>
      <c r="M332">
        <f>IF(ISNUMBER(예실[[#This Row],[실적]]), 예실[[#This Row],[실적]]/예실[[#This Row],[계정평균]], "")</f>
        <v>0.96017904411090704</v>
      </c>
      <c r="N332" t="str">
        <f>IF(예실[[#This Row],[평균대비배수]]="", "", IF(예실[[#This Row],[평균대비배수]]&gt;=튀는값배수기준, "원천확인", ""))</f>
        <v/>
      </c>
      <c r="O332" t="str">
        <f>예실[[#This Row],[계정코드]]&amp;"|"&amp;TEXT(예실[[#This Row],[월]], "yyyy-mm")</f>
        <v>6200|2026-04</v>
      </c>
      <c r="P332" s="28" t="str">
        <f>IFERROR(INDEX(보정[보정 값], MATCH(예실[[#This Row],[키]], 보정[키], 0)), "")</f>
        <v/>
      </c>
      <c r="Q332" s="28">
        <f>IF(예실[[#This Row],[보정값]]&lt;&gt;"", 예실[[#This Row],[보정값]], IF(예실[[#This Row],[실적]]="", "", 예실[[#This Row],[실적]]))</f>
        <v>32422000</v>
      </c>
      <c r="R332" t="str">
        <f>IF(예실[[#This Row],[분석실적]]="","MISSING", IF(NOT(ISNUMBER(예실[[#This Row],[분석실적]])),"INVALID", IF(예실[[#This Row],[예산]]=0,"NO_BUDGET","OK")))</f>
        <v>OK</v>
      </c>
      <c r="S332" s="5">
        <f>IF(예실[[#This Row],[데이터상태]]&lt;&gt;"OK", "", IF(예실[[#This Row],[계정유형]]="수익", 예실[[#This Row],[예산]]-예실[[#This Row],[분석실적]], 예실[[#This Row],[분석실적]]-예실[[#This Row],[예산]]))</f>
        <v>2422000</v>
      </c>
      <c r="T332">
        <f>IF(예실[[#This Row],[데이터상태]]&lt;&gt;"OK", "", 예실[[#This Row],[불리금액]]/예실[[#This Row],[예산]])</f>
        <v>8.0733333333333338E-2</v>
      </c>
      <c r="U3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3" spans="1:21">
      <c r="A333" t="s">
        <v>69</v>
      </c>
      <c r="B333" t="s">
        <v>70</v>
      </c>
      <c r="C333" s="6">
        <v>46143</v>
      </c>
      <c r="D333">
        <v>2026</v>
      </c>
      <c r="E333">
        <v>5</v>
      </c>
      <c r="F333">
        <v>2</v>
      </c>
      <c r="G333" s="5">
        <v>30000000</v>
      </c>
      <c r="H333" s="5">
        <v>31219000</v>
      </c>
      <c r="I333" t="s">
        <v>51</v>
      </c>
      <c r="J333" t="s">
        <v>44</v>
      </c>
      <c r="K333">
        <f>COUNTIFS(예실[계정코드], 예실[[#This Row],[계정코드]], 예실[월], 예실[[#This Row],[월]])</f>
        <v>1</v>
      </c>
      <c r="L333">
        <f>AVERAGEIFS(예실[실적], 예실[계정코드], 예실[[#This Row],[계정코드]])</f>
        <v>33766619.047619045</v>
      </c>
      <c r="M333">
        <f>IF(ISNUMBER(예실[[#This Row],[실적]]), 예실[[#This Row],[실적]]/예실[[#This Row],[계정평균]], "")</f>
        <v>0.92455214293067689</v>
      </c>
      <c r="N333" t="str">
        <f>IF(예실[[#This Row],[평균대비배수]]="", "", IF(예실[[#This Row],[평균대비배수]]&gt;=튀는값배수기준, "원천확인", ""))</f>
        <v/>
      </c>
      <c r="O333" t="str">
        <f>예실[[#This Row],[계정코드]]&amp;"|"&amp;TEXT(예실[[#This Row],[월]], "yyyy-mm")</f>
        <v>6200|2026-05</v>
      </c>
      <c r="P333" s="28" t="str">
        <f>IFERROR(INDEX(보정[보정 값], MATCH(예실[[#This Row],[키]], 보정[키], 0)), "")</f>
        <v/>
      </c>
      <c r="Q333" s="28">
        <f>IF(예실[[#This Row],[보정값]]&lt;&gt;"", 예실[[#This Row],[보정값]], IF(예실[[#This Row],[실적]]="", "", 예실[[#This Row],[실적]]))</f>
        <v>31219000</v>
      </c>
      <c r="R333" t="str">
        <f>IF(예실[[#This Row],[분석실적]]="","MISSING", IF(NOT(ISNUMBER(예실[[#This Row],[분석실적]])),"INVALID", IF(예실[[#This Row],[예산]]=0,"NO_BUDGET","OK")))</f>
        <v>OK</v>
      </c>
      <c r="S333" s="5">
        <f>IF(예실[[#This Row],[데이터상태]]&lt;&gt;"OK", "", IF(예실[[#This Row],[계정유형]]="수익", 예실[[#This Row],[예산]]-예실[[#This Row],[분석실적]], 예실[[#This Row],[분석실적]]-예실[[#This Row],[예산]]))</f>
        <v>1219000</v>
      </c>
      <c r="T333">
        <f>IF(예실[[#This Row],[데이터상태]]&lt;&gt;"OK", "", 예실[[#This Row],[불리금액]]/예실[[#This Row],[예산]])</f>
        <v>4.0633333333333334E-2</v>
      </c>
      <c r="U3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4" spans="1:21">
      <c r="A334" t="s">
        <v>69</v>
      </c>
      <c r="B334" t="s">
        <v>70</v>
      </c>
      <c r="C334" s="6">
        <v>46174</v>
      </c>
      <c r="D334">
        <v>2026</v>
      </c>
      <c r="E334">
        <v>6</v>
      </c>
      <c r="F334">
        <v>2</v>
      </c>
      <c r="G334" s="5">
        <v>30000000</v>
      </c>
      <c r="H334" s="5">
        <v>26133000</v>
      </c>
      <c r="I334" t="s">
        <v>51</v>
      </c>
      <c r="J334" t="s">
        <v>44</v>
      </c>
      <c r="K334">
        <f>COUNTIFS(예실[계정코드], 예실[[#This Row],[계정코드]], 예실[월], 예실[[#This Row],[월]])</f>
        <v>1</v>
      </c>
      <c r="L334">
        <f>AVERAGEIFS(예실[실적], 예실[계정코드], 예실[[#This Row],[계정코드]])</f>
        <v>33766619.047619045</v>
      </c>
      <c r="M334">
        <f>IF(ISNUMBER(예실[[#This Row],[실적]]), 예실[[#This Row],[실적]]/예실[[#This Row],[계정평균]], "")</f>
        <v>0.7739300154139267</v>
      </c>
      <c r="N334" t="str">
        <f>IF(예실[[#This Row],[평균대비배수]]="", "", IF(예실[[#This Row],[평균대비배수]]&gt;=튀는값배수기준, "원천확인", ""))</f>
        <v/>
      </c>
      <c r="O334" t="str">
        <f>예실[[#This Row],[계정코드]]&amp;"|"&amp;TEXT(예실[[#This Row],[월]], "yyyy-mm")</f>
        <v>6200|2026-06</v>
      </c>
      <c r="P334" s="28" t="str">
        <f>IFERROR(INDEX(보정[보정 값], MATCH(예실[[#This Row],[키]], 보정[키], 0)), "")</f>
        <v/>
      </c>
      <c r="Q334" s="28">
        <f>IF(예실[[#This Row],[보정값]]&lt;&gt;"", 예실[[#This Row],[보정값]], IF(예실[[#This Row],[실적]]="", "", 예실[[#This Row],[실적]]))</f>
        <v>26133000</v>
      </c>
      <c r="R334" t="str">
        <f>IF(예실[[#This Row],[분석실적]]="","MISSING", IF(NOT(ISNUMBER(예실[[#This Row],[분석실적]])),"INVALID", IF(예실[[#This Row],[예산]]=0,"NO_BUDGET","OK")))</f>
        <v>OK</v>
      </c>
      <c r="S334" s="5">
        <f>IF(예실[[#This Row],[데이터상태]]&lt;&gt;"OK", "", IF(예실[[#This Row],[계정유형]]="수익", 예실[[#This Row],[예산]]-예실[[#This Row],[분석실적]], 예실[[#This Row],[분석실적]]-예실[[#This Row],[예산]]))</f>
        <v>-3867000</v>
      </c>
      <c r="T334">
        <f>IF(예실[[#This Row],[데이터상태]]&lt;&gt;"OK", "", 예실[[#This Row],[불리금액]]/예실[[#This Row],[예산]])</f>
        <v>-0.12889999999999999</v>
      </c>
      <c r="U3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5" spans="1:21">
      <c r="A335" t="s">
        <v>69</v>
      </c>
      <c r="B335" t="s">
        <v>70</v>
      </c>
      <c r="C335" s="6">
        <v>46204</v>
      </c>
      <c r="D335">
        <v>2026</v>
      </c>
      <c r="E335">
        <v>7</v>
      </c>
      <c r="F335">
        <v>3</v>
      </c>
      <c r="G335" s="5">
        <v>30000000</v>
      </c>
      <c r="H335" s="5">
        <v>31105000</v>
      </c>
      <c r="I335" t="s">
        <v>51</v>
      </c>
      <c r="J335" t="s">
        <v>44</v>
      </c>
      <c r="K335">
        <f>COUNTIFS(예실[계정코드], 예실[[#This Row],[계정코드]], 예실[월], 예실[[#This Row],[월]])</f>
        <v>1</v>
      </c>
      <c r="L335">
        <f>AVERAGEIFS(예실[실적], 예실[계정코드], 예실[[#This Row],[계정코드]])</f>
        <v>33766619.047619045</v>
      </c>
      <c r="M335">
        <f>IF(ISNUMBER(예실[[#This Row],[실적]]), 예실[[#This Row],[실적]]/예실[[#This Row],[계정평균]], "")</f>
        <v>0.92117602760686457</v>
      </c>
      <c r="N335" t="str">
        <f>IF(예실[[#This Row],[평균대비배수]]="", "", IF(예실[[#This Row],[평균대비배수]]&gt;=튀는값배수기준, "원천확인", ""))</f>
        <v/>
      </c>
      <c r="O335" t="str">
        <f>예실[[#This Row],[계정코드]]&amp;"|"&amp;TEXT(예실[[#This Row],[월]], "yyyy-mm")</f>
        <v>6200|2026-07</v>
      </c>
      <c r="P335" s="28" t="str">
        <f>IFERROR(INDEX(보정[보정 값], MATCH(예실[[#This Row],[키]], 보정[키], 0)), "")</f>
        <v/>
      </c>
      <c r="Q335" s="28">
        <f>IF(예실[[#This Row],[보정값]]&lt;&gt;"", 예실[[#This Row],[보정값]], IF(예실[[#This Row],[실적]]="", "", 예실[[#This Row],[실적]]))</f>
        <v>31105000</v>
      </c>
      <c r="R335" t="str">
        <f>IF(예실[[#This Row],[분석실적]]="","MISSING", IF(NOT(ISNUMBER(예실[[#This Row],[분석실적]])),"INVALID", IF(예실[[#This Row],[예산]]=0,"NO_BUDGET","OK")))</f>
        <v>OK</v>
      </c>
      <c r="S335" s="5">
        <f>IF(예실[[#This Row],[데이터상태]]&lt;&gt;"OK", "", IF(예실[[#This Row],[계정유형]]="수익", 예실[[#This Row],[예산]]-예실[[#This Row],[분석실적]], 예실[[#This Row],[분석실적]]-예실[[#This Row],[예산]]))</f>
        <v>1105000</v>
      </c>
      <c r="T335">
        <f>IF(예실[[#This Row],[데이터상태]]&lt;&gt;"OK", "", 예실[[#This Row],[불리금액]]/예실[[#This Row],[예산]])</f>
        <v>3.6833333333333336E-2</v>
      </c>
      <c r="U3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6" spans="1:21">
      <c r="A336" t="s">
        <v>69</v>
      </c>
      <c r="B336" t="s">
        <v>70</v>
      </c>
      <c r="C336" s="6">
        <v>46235</v>
      </c>
      <c r="D336">
        <v>2026</v>
      </c>
      <c r="E336">
        <v>8</v>
      </c>
      <c r="F336">
        <v>3</v>
      </c>
      <c r="G336" s="5">
        <v>30000000</v>
      </c>
      <c r="H336" s="5">
        <v>25992000</v>
      </c>
      <c r="I336" t="s">
        <v>51</v>
      </c>
      <c r="J336" t="s">
        <v>44</v>
      </c>
      <c r="K336">
        <f>COUNTIFS(예실[계정코드], 예실[[#This Row],[계정코드]], 예실[월], 예실[[#This Row],[월]])</f>
        <v>1</v>
      </c>
      <c r="L336">
        <f>AVERAGEIFS(예실[실적], 예실[계정코드], 예실[[#This Row],[계정코드]])</f>
        <v>33766619.047619045</v>
      </c>
      <c r="M336">
        <f>IF(ISNUMBER(예실[[#This Row],[실적]]), 예실[[#This Row],[실적]]/예실[[#This Row],[계정평균]], "")</f>
        <v>0.76975429382921146</v>
      </c>
      <c r="N336" t="str">
        <f>IF(예실[[#This Row],[평균대비배수]]="", "", IF(예실[[#This Row],[평균대비배수]]&gt;=튀는값배수기준, "원천확인", ""))</f>
        <v/>
      </c>
      <c r="O336" t="str">
        <f>예실[[#This Row],[계정코드]]&amp;"|"&amp;TEXT(예실[[#This Row],[월]], "yyyy-mm")</f>
        <v>6200|2026-08</v>
      </c>
      <c r="P336" s="28" t="str">
        <f>IFERROR(INDEX(보정[보정 값], MATCH(예실[[#This Row],[키]], 보정[키], 0)), "")</f>
        <v/>
      </c>
      <c r="Q336" s="28">
        <f>IF(예실[[#This Row],[보정값]]&lt;&gt;"", 예실[[#This Row],[보정값]], IF(예실[[#This Row],[실적]]="", "", 예실[[#This Row],[실적]]))</f>
        <v>25992000</v>
      </c>
      <c r="R336" t="str">
        <f>IF(예실[[#This Row],[분석실적]]="","MISSING", IF(NOT(ISNUMBER(예실[[#This Row],[분석실적]])),"INVALID", IF(예실[[#This Row],[예산]]=0,"NO_BUDGET","OK")))</f>
        <v>OK</v>
      </c>
      <c r="S336" s="5">
        <f>IF(예실[[#This Row],[데이터상태]]&lt;&gt;"OK", "", IF(예실[[#This Row],[계정유형]]="수익", 예실[[#This Row],[예산]]-예실[[#This Row],[분석실적]], 예실[[#This Row],[분석실적]]-예실[[#This Row],[예산]]))</f>
        <v>-4008000</v>
      </c>
      <c r="T336">
        <f>IF(예실[[#This Row],[데이터상태]]&lt;&gt;"OK", "", 예실[[#This Row],[불리금액]]/예실[[#This Row],[예산]])</f>
        <v>-0.1336</v>
      </c>
      <c r="U3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7" spans="1:21">
      <c r="A337" t="s">
        <v>59</v>
      </c>
      <c r="B337" t="s">
        <v>60</v>
      </c>
      <c r="C337" s="6">
        <v>46266</v>
      </c>
      <c r="D337">
        <v>2026</v>
      </c>
      <c r="E337">
        <v>9</v>
      </c>
      <c r="F337">
        <v>3</v>
      </c>
      <c r="G337" s="5">
        <v>12000000</v>
      </c>
      <c r="H337" s="5">
        <v>11078000</v>
      </c>
      <c r="I337" t="s">
        <v>51</v>
      </c>
      <c r="J337" t="s">
        <v>35</v>
      </c>
      <c r="K337">
        <f>COUNTIFS(예실[계정코드], 예실[[#This Row],[계정코드]], 예실[월], 예실[[#This Row],[월]])</f>
        <v>1</v>
      </c>
      <c r="L337">
        <f>AVERAGEIFS(예실[실적], 예실[계정코드], 예실[[#This Row],[계정코드]])</f>
        <v>14885857.142857144</v>
      </c>
      <c r="M337">
        <f>IF(ISNUMBER(예실[[#This Row],[실적]]), 예실[[#This Row],[실적]]/예실[[#This Row],[계정평균]], "")</f>
        <v>0.74419631289526966</v>
      </c>
      <c r="N337" t="str">
        <f>IF(예실[[#This Row],[평균대비배수]]="", "", IF(예실[[#This Row],[평균대비배수]]&gt;=튀는값배수기준, "원천확인", ""))</f>
        <v/>
      </c>
      <c r="O337" t="str">
        <f>예실[[#This Row],[계정코드]]&amp;"|"&amp;TEXT(예실[[#This Row],[월]], "yyyy-mm")</f>
        <v>6150|2026-09</v>
      </c>
      <c r="P337" s="28" t="str">
        <f>IFERROR(INDEX(보정[보정 값], MATCH(예실[[#This Row],[키]], 보정[키], 0)), "")</f>
        <v/>
      </c>
      <c r="Q337" s="28">
        <f>IF(예실[[#This Row],[보정값]]&lt;&gt;"", 예실[[#This Row],[보정값]], IF(예실[[#This Row],[실적]]="", "", 예실[[#This Row],[실적]]))</f>
        <v>11078000</v>
      </c>
      <c r="R337" t="str">
        <f>IF(예실[[#This Row],[분석실적]]="","MISSING", IF(NOT(ISNUMBER(예실[[#This Row],[분석실적]])),"INVALID", IF(예실[[#This Row],[예산]]=0,"NO_BUDGET","OK")))</f>
        <v>OK</v>
      </c>
      <c r="S337" s="5">
        <f>IF(예실[[#This Row],[데이터상태]]&lt;&gt;"OK", "", IF(예실[[#This Row],[계정유형]]="수익", 예실[[#This Row],[예산]]-예실[[#This Row],[분석실적]], 예실[[#This Row],[분석실적]]-예실[[#This Row],[예산]]))</f>
        <v>-922000</v>
      </c>
      <c r="T337" s="31">
        <f>IF(예실[[#This Row],[데이터상태]]&lt;&gt;"OK", "", 예실[[#This Row],[불리금액]]/예실[[#This Row],[예산]])</f>
        <v>-7.6833333333333337E-2</v>
      </c>
      <c r="U3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8" spans="1:21">
      <c r="A338" t="s">
        <v>71</v>
      </c>
      <c r="B338" t="s">
        <v>72</v>
      </c>
      <c r="C338" s="6">
        <v>45658</v>
      </c>
      <c r="D338">
        <v>2025</v>
      </c>
      <c r="E338">
        <v>1</v>
      </c>
      <c r="F338">
        <v>1</v>
      </c>
      <c r="G338" s="5">
        <v>60000000</v>
      </c>
      <c r="H338" s="5">
        <v>60000000</v>
      </c>
      <c r="I338" t="s">
        <v>51</v>
      </c>
      <c r="J338" t="s">
        <v>73</v>
      </c>
      <c r="K338">
        <f>COUNTIFS(예실[계정코드], 예실[[#This Row],[계정코드]], 예실[월], 예실[[#This Row],[월]])</f>
        <v>1</v>
      </c>
      <c r="L338">
        <f>AVERAGEIFS(예실[실적], 예실[계정코드], 예실[[#This Row],[계정코드]])</f>
        <v>60000000</v>
      </c>
      <c r="M338">
        <f>IF(ISNUMBER(예실[[#This Row],[실적]]), 예실[[#This Row],[실적]]/예실[[#This Row],[계정평균]], "")</f>
        <v>1</v>
      </c>
      <c r="N338" t="str">
        <f>IF(예실[[#This Row],[평균대비배수]]="", "", IF(예실[[#This Row],[평균대비배수]]&gt;=튀는값배수기준, "원천확인", ""))</f>
        <v/>
      </c>
      <c r="O338" t="str">
        <f>예실[[#This Row],[계정코드]]&amp;"|"&amp;TEXT(예실[[#This Row],[월]], "yyyy-mm")</f>
        <v>6210|2025-01</v>
      </c>
      <c r="P338" s="28" t="str">
        <f>IFERROR(INDEX(보정[보정 값], MATCH(예실[[#This Row],[키]], 보정[키], 0)), "")</f>
        <v/>
      </c>
      <c r="Q338" s="28">
        <f>IF(예실[[#This Row],[보정값]]&lt;&gt;"", 예실[[#This Row],[보정값]], IF(예실[[#This Row],[실적]]="", "", 예실[[#This Row],[실적]]))</f>
        <v>60000000</v>
      </c>
      <c r="R338" t="str">
        <f>IF(예실[[#This Row],[분석실적]]="","MISSING", IF(NOT(ISNUMBER(예실[[#This Row],[분석실적]])),"INVALID", IF(예실[[#This Row],[예산]]=0,"NO_BUDGET","OK")))</f>
        <v>OK</v>
      </c>
      <c r="S338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38">
        <f>IF(예실[[#This Row],[데이터상태]]&lt;&gt;"OK", "", 예실[[#This Row],[불리금액]]/예실[[#This Row],[예산]])</f>
        <v>0</v>
      </c>
      <c r="U3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39" spans="1:21">
      <c r="A339" t="s">
        <v>71</v>
      </c>
      <c r="B339" t="s">
        <v>72</v>
      </c>
      <c r="C339" s="6">
        <v>45689</v>
      </c>
      <c r="D339">
        <v>2025</v>
      </c>
      <c r="E339">
        <v>2</v>
      </c>
      <c r="F339">
        <v>1</v>
      </c>
      <c r="G339" s="5">
        <v>60000000</v>
      </c>
      <c r="H339" s="5">
        <v>60000000</v>
      </c>
      <c r="I339" t="s">
        <v>51</v>
      </c>
      <c r="J339" t="s">
        <v>73</v>
      </c>
      <c r="K339">
        <f>COUNTIFS(예실[계정코드], 예실[[#This Row],[계정코드]], 예실[월], 예실[[#This Row],[월]])</f>
        <v>1</v>
      </c>
      <c r="L339">
        <f>AVERAGEIFS(예실[실적], 예실[계정코드], 예실[[#This Row],[계정코드]])</f>
        <v>60000000</v>
      </c>
      <c r="M339">
        <f>IF(ISNUMBER(예실[[#This Row],[실적]]), 예실[[#This Row],[실적]]/예실[[#This Row],[계정평균]], "")</f>
        <v>1</v>
      </c>
      <c r="N339" t="str">
        <f>IF(예실[[#This Row],[평균대비배수]]="", "", IF(예실[[#This Row],[평균대비배수]]&gt;=튀는값배수기준, "원천확인", ""))</f>
        <v/>
      </c>
      <c r="O339" t="str">
        <f>예실[[#This Row],[계정코드]]&amp;"|"&amp;TEXT(예실[[#This Row],[월]], "yyyy-mm")</f>
        <v>6210|2025-02</v>
      </c>
      <c r="P339" s="28" t="str">
        <f>IFERROR(INDEX(보정[보정 값], MATCH(예실[[#This Row],[키]], 보정[키], 0)), "")</f>
        <v/>
      </c>
      <c r="Q339" s="28">
        <f>IF(예실[[#This Row],[보정값]]&lt;&gt;"", 예실[[#This Row],[보정값]], IF(예실[[#This Row],[실적]]="", "", 예실[[#This Row],[실적]]))</f>
        <v>60000000</v>
      </c>
      <c r="R339" t="str">
        <f>IF(예실[[#This Row],[분석실적]]="","MISSING", IF(NOT(ISNUMBER(예실[[#This Row],[분석실적]])),"INVALID", IF(예실[[#This Row],[예산]]=0,"NO_BUDGET","OK")))</f>
        <v>OK</v>
      </c>
      <c r="S339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39">
        <f>IF(예실[[#This Row],[데이터상태]]&lt;&gt;"OK", "", 예실[[#This Row],[불리금액]]/예실[[#This Row],[예산]])</f>
        <v>0</v>
      </c>
      <c r="U3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0" spans="1:21">
      <c r="A340" t="s">
        <v>71</v>
      </c>
      <c r="B340" t="s">
        <v>72</v>
      </c>
      <c r="C340" s="6">
        <v>45717</v>
      </c>
      <c r="D340">
        <v>2025</v>
      </c>
      <c r="E340">
        <v>3</v>
      </c>
      <c r="F340">
        <v>1</v>
      </c>
      <c r="G340" s="5">
        <v>60000000</v>
      </c>
      <c r="H340" s="5">
        <v>60000000</v>
      </c>
      <c r="I340" t="s">
        <v>51</v>
      </c>
      <c r="J340" t="s">
        <v>73</v>
      </c>
      <c r="K340">
        <f>COUNTIFS(예실[계정코드], 예실[[#This Row],[계정코드]], 예실[월], 예실[[#This Row],[월]])</f>
        <v>1</v>
      </c>
      <c r="L340">
        <f>AVERAGEIFS(예실[실적], 예실[계정코드], 예실[[#This Row],[계정코드]])</f>
        <v>60000000</v>
      </c>
      <c r="M340">
        <f>IF(ISNUMBER(예실[[#This Row],[실적]]), 예실[[#This Row],[실적]]/예실[[#This Row],[계정평균]], "")</f>
        <v>1</v>
      </c>
      <c r="N340" t="str">
        <f>IF(예실[[#This Row],[평균대비배수]]="", "", IF(예실[[#This Row],[평균대비배수]]&gt;=튀는값배수기준, "원천확인", ""))</f>
        <v/>
      </c>
      <c r="O340" t="str">
        <f>예실[[#This Row],[계정코드]]&amp;"|"&amp;TEXT(예실[[#This Row],[월]], "yyyy-mm")</f>
        <v>6210|2025-03</v>
      </c>
      <c r="P340" s="28" t="str">
        <f>IFERROR(INDEX(보정[보정 값], MATCH(예실[[#This Row],[키]], 보정[키], 0)), "")</f>
        <v/>
      </c>
      <c r="Q340" s="28">
        <f>IF(예실[[#This Row],[보정값]]&lt;&gt;"", 예실[[#This Row],[보정값]], IF(예실[[#This Row],[실적]]="", "", 예실[[#This Row],[실적]]))</f>
        <v>60000000</v>
      </c>
      <c r="R340" t="str">
        <f>IF(예실[[#This Row],[분석실적]]="","MISSING", IF(NOT(ISNUMBER(예실[[#This Row],[분석실적]])),"INVALID", IF(예실[[#This Row],[예산]]=0,"NO_BUDGET","OK")))</f>
        <v>OK</v>
      </c>
      <c r="S340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0">
        <f>IF(예실[[#This Row],[데이터상태]]&lt;&gt;"OK", "", 예실[[#This Row],[불리금액]]/예실[[#This Row],[예산]])</f>
        <v>0</v>
      </c>
      <c r="U3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1" spans="1:21">
      <c r="A341" t="s">
        <v>71</v>
      </c>
      <c r="B341" t="s">
        <v>72</v>
      </c>
      <c r="C341" s="6">
        <v>45748</v>
      </c>
      <c r="D341">
        <v>2025</v>
      </c>
      <c r="E341">
        <v>4</v>
      </c>
      <c r="F341">
        <v>2</v>
      </c>
      <c r="G341" s="5">
        <v>60000000</v>
      </c>
      <c r="H341" s="5">
        <v>60000000</v>
      </c>
      <c r="I341" t="s">
        <v>51</v>
      </c>
      <c r="J341" t="s">
        <v>73</v>
      </c>
      <c r="K341">
        <f>COUNTIFS(예실[계정코드], 예실[[#This Row],[계정코드]], 예실[월], 예실[[#This Row],[월]])</f>
        <v>1</v>
      </c>
      <c r="L341">
        <f>AVERAGEIFS(예실[실적], 예실[계정코드], 예실[[#This Row],[계정코드]])</f>
        <v>60000000</v>
      </c>
      <c r="M341">
        <f>IF(ISNUMBER(예실[[#This Row],[실적]]), 예실[[#This Row],[실적]]/예실[[#This Row],[계정평균]], "")</f>
        <v>1</v>
      </c>
      <c r="N341" t="str">
        <f>IF(예실[[#This Row],[평균대비배수]]="", "", IF(예실[[#This Row],[평균대비배수]]&gt;=튀는값배수기준, "원천확인", ""))</f>
        <v/>
      </c>
      <c r="O341" t="str">
        <f>예실[[#This Row],[계정코드]]&amp;"|"&amp;TEXT(예실[[#This Row],[월]], "yyyy-mm")</f>
        <v>6210|2025-04</v>
      </c>
      <c r="P341" s="28" t="str">
        <f>IFERROR(INDEX(보정[보정 값], MATCH(예실[[#This Row],[키]], 보정[키], 0)), "")</f>
        <v/>
      </c>
      <c r="Q341" s="28">
        <f>IF(예실[[#This Row],[보정값]]&lt;&gt;"", 예실[[#This Row],[보정값]], IF(예실[[#This Row],[실적]]="", "", 예실[[#This Row],[실적]]))</f>
        <v>60000000</v>
      </c>
      <c r="R341" t="str">
        <f>IF(예실[[#This Row],[분석실적]]="","MISSING", IF(NOT(ISNUMBER(예실[[#This Row],[분석실적]])),"INVALID", IF(예실[[#This Row],[예산]]=0,"NO_BUDGET","OK")))</f>
        <v>OK</v>
      </c>
      <c r="S341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1">
        <f>IF(예실[[#This Row],[데이터상태]]&lt;&gt;"OK", "", 예실[[#This Row],[불리금액]]/예실[[#This Row],[예산]])</f>
        <v>0</v>
      </c>
      <c r="U3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2" spans="1:21">
      <c r="A342" t="s">
        <v>71</v>
      </c>
      <c r="B342" t="s">
        <v>72</v>
      </c>
      <c r="C342" s="6">
        <v>45778</v>
      </c>
      <c r="D342">
        <v>2025</v>
      </c>
      <c r="E342">
        <v>5</v>
      </c>
      <c r="F342">
        <v>2</v>
      </c>
      <c r="G342" s="5">
        <v>60000000</v>
      </c>
      <c r="H342" s="5">
        <v>60000000</v>
      </c>
      <c r="I342" t="s">
        <v>51</v>
      </c>
      <c r="J342" t="s">
        <v>73</v>
      </c>
      <c r="K342">
        <f>COUNTIFS(예실[계정코드], 예실[[#This Row],[계정코드]], 예실[월], 예실[[#This Row],[월]])</f>
        <v>1</v>
      </c>
      <c r="L342">
        <f>AVERAGEIFS(예실[실적], 예실[계정코드], 예실[[#This Row],[계정코드]])</f>
        <v>60000000</v>
      </c>
      <c r="M342">
        <f>IF(ISNUMBER(예실[[#This Row],[실적]]), 예실[[#This Row],[실적]]/예실[[#This Row],[계정평균]], "")</f>
        <v>1</v>
      </c>
      <c r="N342" t="str">
        <f>IF(예실[[#This Row],[평균대비배수]]="", "", IF(예실[[#This Row],[평균대비배수]]&gt;=튀는값배수기준, "원천확인", ""))</f>
        <v/>
      </c>
      <c r="O342" t="str">
        <f>예실[[#This Row],[계정코드]]&amp;"|"&amp;TEXT(예실[[#This Row],[월]], "yyyy-mm")</f>
        <v>6210|2025-05</v>
      </c>
      <c r="P342" s="28" t="str">
        <f>IFERROR(INDEX(보정[보정 값], MATCH(예실[[#This Row],[키]], 보정[키], 0)), "")</f>
        <v/>
      </c>
      <c r="Q342" s="28">
        <f>IF(예실[[#This Row],[보정값]]&lt;&gt;"", 예실[[#This Row],[보정값]], IF(예실[[#This Row],[실적]]="", "", 예실[[#This Row],[실적]]))</f>
        <v>60000000</v>
      </c>
      <c r="R342" t="str">
        <f>IF(예실[[#This Row],[분석실적]]="","MISSING", IF(NOT(ISNUMBER(예실[[#This Row],[분석실적]])),"INVALID", IF(예실[[#This Row],[예산]]=0,"NO_BUDGET","OK")))</f>
        <v>OK</v>
      </c>
      <c r="S342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2">
        <f>IF(예실[[#This Row],[데이터상태]]&lt;&gt;"OK", "", 예실[[#This Row],[불리금액]]/예실[[#This Row],[예산]])</f>
        <v>0</v>
      </c>
      <c r="U3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3" spans="1:21">
      <c r="A343" t="s">
        <v>71</v>
      </c>
      <c r="B343" t="s">
        <v>72</v>
      </c>
      <c r="C343" s="6">
        <v>45809</v>
      </c>
      <c r="D343">
        <v>2025</v>
      </c>
      <c r="E343">
        <v>6</v>
      </c>
      <c r="F343">
        <v>2</v>
      </c>
      <c r="G343" s="5">
        <v>60000000</v>
      </c>
      <c r="H343" s="5">
        <v>60000000</v>
      </c>
      <c r="I343" t="s">
        <v>51</v>
      </c>
      <c r="J343" t="s">
        <v>73</v>
      </c>
      <c r="K343">
        <f>COUNTIFS(예실[계정코드], 예실[[#This Row],[계정코드]], 예실[월], 예실[[#This Row],[월]])</f>
        <v>1</v>
      </c>
      <c r="L343">
        <f>AVERAGEIFS(예실[실적], 예실[계정코드], 예실[[#This Row],[계정코드]])</f>
        <v>60000000</v>
      </c>
      <c r="M343">
        <f>IF(ISNUMBER(예실[[#This Row],[실적]]), 예실[[#This Row],[실적]]/예실[[#This Row],[계정평균]], "")</f>
        <v>1</v>
      </c>
      <c r="N343" t="str">
        <f>IF(예실[[#This Row],[평균대비배수]]="", "", IF(예실[[#This Row],[평균대비배수]]&gt;=튀는값배수기준, "원천확인", ""))</f>
        <v/>
      </c>
      <c r="O343" t="str">
        <f>예실[[#This Row],[계정코드]]&amp;"|"&amp;TEXT(예실[[#This Row],[월]], "yyyy-mm")</f>
        <v>6210|2025-06</v>
      </c>
      <c r="P343" s="28" t="str">
        <f>IFERROR(INDEX(보정[보정 값], MATCH(예실[[#This Row],[키]], 보정[키], 0)), "")</f>
        <v/>
      </c>
      <c r="Q343" s="28">
        <f>IF(예실[[#This Row],[보정값]]&lt;&gt;"", 예실[[#This Row],[보정값]], IF(예실[[#This Row],[실적]]="", "", 예실[[#This Row],[실적]]))</f>
        <v>60000000</v>
      </c>
      <c r="R343" t="str">
        <f>IF(예실[[#This Row],[분석실적]]="","MISSING", IF(NOT(ISNUMBER(예실[[#This Row],[분석실적]])),"INVALID", IF(예실[[#This Row],[예산]]=0,"NO_BUDGET","OK")))</f>
        <v>OK</v>
      </c>
      <c r="S343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3">
        <f>IF(예실[[#This Row],[데이터상태]]&lt;&gt;"OK", "", 예실[[#This Row],[불리금액]]/예실[[#This Row],[예산]])</f>
        <v>0</v>
      </c>
      <c r="U3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4" spans="1:21">
      <c r="A344" t="s">
        <v>71</v>
      </c>
      <c r="B344" t="s">
        <v>72</v>
      </c>
      <c r="C344" s="6">
        <v>45839</v>
      </c>
      <c r="D344">
        <v>2025</v>
      </c>
      <c r="E344">
        <v>7</v>
      </c>
      <c r="F344">
        <v>3</v>
      </c>
      <c r="G344" s="5">
        <v>60000000</v>
      </c>
      <c r="H344" s="5">
        <v>60000000</v>
      </c>
      <c r="I344" t="s">
        <v>51</v>
      </c>
      <c r="J344" t="s">
        <v>73</v>
      </c>
      <c r="K344">
        <f>COUNTIFS(예실[계정코드], 예실[[#This Row],[계정코드]], 예실[월], 예실[[#This Row],[월]])</f>
        <v>1</v>
      </c>
      <c r="L344">
        <f>AVERAGEIFS(예실[실적], 예실[계정코드], 예실[[#This Row],[계정코드]])</f>
        <v>60000000</v>
      </c>
      <c r="M344">
        <f>IF(ISNUMBER(예실[[#This Row],[실적]]), 예실[[#This Row],[실적]]/예실[[#This Row],[계정평균]], "")</f>
        <v>1</v>
      </c>
      <c r="N344" t="str">
        <f>IF(예실[[#This Row],[평균대비배수]]="", "", IF(예실[[#This Row],[평균대비배수]]&gt;=튀는값배수기준, "원천확인", ""))</f>
        <v/>
      </c>
      <c r="O344" t="str">
        <f>예실[[#This Row],[계정코드]]&amp;"|"&amp;TEXT(예실[[#This Row],[월]], "yyyy-mm")</f>
        <v>6210|2025-07</v>
      </c>
      <c r="P344" s="28" t="str">
        <f>IFERROR(INDEX(보정[보정 값], MATCH(예실[[#This Row],[키]], 보정[키], 0)), "")</f>
        <v/>
      </c>
      <c r="Q344" s="28">
        <f>IF(예실[[#This Row],[보정값]]&lt;&gt;"", 예실[[#This Row],[보정값]], IF(예실[[#This Row],[실적]]="", "", 예실[[#This Row],[실적]]))</f>
        <v>60000000</v>
      </c>
      <c r="R344" t="str">
        <f>IF(예실[[#This Row],[분석실적]]="","MISSING", IF(NOT(ISNUMBER(예실[[#This Row],[분석실적]])),"INVALID", IF(예실[[#This Row],[예산]]=0,"NO_BUDGET","OK")))</f>
        <v>OK</v>
      </c>
      <c r="S344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4">
        <f>IF(예실[[#This Row],[데이터상태]]&lt;&gt;"OK", "", 예실[[#This Row],[불리금액]]/예실[[#This Row],[예산]])</f>
        <v>0</v>
      </c>
      <c r="U3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5" spans="1:21">
      <c r="A345" t="s">
        <v>71</v>
      </c>
      <c r="B345" t="s">
        <v>72</v>
      </c>
      <c r="C345" s="6">
        <v>45870</v>
      </c>
      <c r="D345">
        <v>2025</v>
      </c>
      <c r="E345">
        <v>8</v>
      </c>
      <c r="F345">
        <v>3</v>
      </c>
      <c r="G345" s="5">
        <v>60000000</v>
      </c>
      <c r="H345" s="5">
        <v>60000000</v>
      </c>
      <c r="I345" t="s">
        <v>51</v>
      </c>
      <c r="J345" t="s">
        <v>73</v>
      </c>
      <c r="K345">
        <f>COUNTIFS(예실[계정코드], 예실[[#This Row],[계정코드]], 예실[월], 예실[[#This Row],[월]])</f>
        <v>1</v>
      </c>
      <c r="L345">
        <f>AVERAGEIFS(예실[실적], 예실[계정코드], 예실[[#This Row],[계정코드]])</f>
        <v>60000000</v>
      </c>
      <c r="M345">
        <f>IF(ISNUMBER(예실[[#This Row],[실적]]), 예실[[#This Row],[실적]]/예실[[#This Row],[계정평균]], "")</f>
        <v>1</v>
      </c>
      <c r="N345" t="str">
        <f>IF(예실[[#This Row],[평균대비배수]]="", "", IF(예실[[#This Row],[평균대비배수]]&gt;=튀는값배수기준, "원천확인", ""))</f>
        <v/>
      </c>
      <c r="O345" t="str">
        <f>예실[[#This Row],[계정코드]]&amp;"|"&amp;TEXT(예실[[#This Row],[월]], "yyyy-mm")</f>
        <v>6210|2025-08</v>
      </c>
      <c r="P345" s="28" t="str">
        <f>IFERROR(INDEX(보정[보정 값], MATCH(예실[[#This Row],[키]], 보정[키], 0)), "")</f>
        <v/>
      </c>
      <c r="Q345" s="28">
        <f>IF(예실[[#This Row],[보정값]]&lt;&gt;"", 예실[[#This Row],[보정값]], IF(예실[[#This Row],[실적]]="", "", 예실[[#This Row],[실적]]))</f>
        <v>60000000</v>
      </c>
      <c r="R345" t="str">
        <f>IF(예실[[#This Row],[분석실적]]="","MISSING", IF(NOT(ISNUMBER(예실[[#This Row],[분석실적]])),"INVALID", IF(예실[[#This Row],[예산]]=0,"NO_BUDGET","OK")))</f>
        <v>OK</v>
      </c>
      <c r="S34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5">
        <f>IF(예실[[#This Row],[데이터상태]]&lt;&gt;"OK", "", 예실[[#This Row],[불리금액]]/예실[[#This Row],[예산]])</f>
        <v>0</v>
      </c>
      <c r="U3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6" spans="1:21">
      <c r="A346" t="s">
        <v>71</v>
      </c>
      <c r="B346" t="s">
        <v>72</v>
      </c>
      <c r="C346" s="6">
        <v>45901</v>
      </c>
      <c r="D346">
        <v>2025</v>
      </c>
      <c r="E346">
        <v>9</v>
      </c>
      <c r="F346">
        <v>3</v>
      </c>
      <c r="G346" s="5">
        <v>60000000</v>
      </c>
      <c r="H346" s="5">
        <v>60000000</v>
      </c>
      <c r="I346" t="s">
        <v>51</v>
      </c>
      <c r="J346" t="s">
        <v>73</v>
      </c>
      <c r="K346">
        <f>COUNTIFS(예실[계정코드], 예실[[#This Row],[계정코드]], 예실[월], 예실[[#This Row],[월]])</f>
        <v>1</v>
      </c>
      <c r="L346">
        <f>AVERAGEIFS(예실[실적], 예실[계정코드], 예실[[#This Row],[계정코드]])</f>
        <v>60000000</v>
      </c>
      <c r="M346">
        <f>IF(ISNUMBER(예실[[#This Row],[실적]]), 예실[[#This Row],[실적]]/예실[[#This Row],[계정평균]], "")</f>
        <v>1</v>
      </c>
      <c r="N346" t="str">
        <f>IF(예실[[#This Row],[평균대비배수]]="", "", IF(예실[[#This Row],[평균대비배수]]&gt;=튀는값배수기준, "원천확인", ""))</f>
        <v/>
      </c>
      <c r="O346" t="str">
        <f>예실[[#This Row],[계정코드]]&amp;"|"&amp;TEXT(예실[[#This Row],[월]], "yyyy-mm")</f>
        <v>6210|2025-09</v>
      </c>
      <c r="P346" s="28" t="str">
        <f>IFERROR(INDEX(보정[보정 값], MATCH(예실[[#This Row],[키]], 보정[키], 0)), "")</f>
        <v/>
      </c>
      <c r="Q346" s="28">
        <f>IF(예실[[#This Row],[보정값]]&lt;&gt;"", 예실[[#This Row],[보정값]], IF(예실[[#This Row],[실적]]="", "", 예실[[#This Row],[실적]]))</f>
        <v>60000000</v>
      </c>
      <c r="R346" t="str">
        <f>IF(예실[[#This Row],[분석실적]]="","MISSING", IF(NOT(ISNUMBER(예실[[#This Row],[분석실적]])),"INVALID", IF(예실[[#This Row],[예산]]=0,"NO_BUDGET","OK")))</f>
        <v>OK</v>
      </c>
      <c r="S346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6">
        <f>IF(예실[[#This Row],[데이터상태]]&lt;&gt;"OK", "", 예실[[#This Row],[불리금액]]/예실[[#This Row],[예산]])</f>
        <v>0</v>
      </c>
      <c r="U3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7" spans="1:21">
      <c r="A347" t="s">
        <v>71</v>
      </c>
      <c r="B347" t="s">
        <v>72</v>
      </c>
      <c r="C347" s="6">
        <v>45931</v>
      </c>
      <c r="D347">
        <v>2025</v>
      </c>
      <c r="E347">
        <v>10</v>
      </c>
      <c r="F347">
        <v>4</v>
      </c>
      <c r="G347" s="5">
        <v>60000000</v>
      </c>
      <c r="H347" s="5">
        <v>60000000</v>
      </c>
      <c r="I347" t="s">
        <v>51</v>
      </c>
      <c r="J347" t="s">
        <v>73</v>
      </c>
      <c r="K347">
        <f>COUNTIFS(예실[계정코드], 예실[[#This Row],[계정코드]], 예실[월], 예실[[#This Row],[월]])</f>
        <v>1</v>
      </c>
      <c r="L347">
        <f>AVERAGEIFS(예실[실적], 예실[계정코드], 예실[[#This Row],[계정코드]])</f>
        <v>60000000</v>
      </c>
      <c r="M347">
        <f>IF(ISNUMBER(예실[[#This Row],[실적]]), 예실[[#This Row],[실적]]/예실[[#This Row],[계정평균]], "")</f>
        <v>1</v>
      </c>
      <c r="N347" t="str">
        <f>IF(예실[[#This Row],[평균대비배수]]="", "", IF(예실[[#This Row],[평균대비배수]]&gt;=튀는값배수기준, "원천확인", ""))</f>
        <v/>
      </c>
      <c r="O347" t="str">
        <f>예실[[#This Row],[계정코드]]&amp;"|"&amp;TEXT(예실[[#This Row],[월]], "yyyy-mm")</f>
        <v>6210|2025-10</v>
      </c>
      <c r="P347" s="28" t="str">
        <f>IFERROR(INDEX(보정[보정 값], MATCH(예실[[#This Row],[키]], 보정[키], 0)), "")</f>
        <v/>
      </c>
      <c r="Q347" s="28">
        <f>IF(예실[[#This Row],[보정값]]&lt;&gt;"", 예실[[#This Row],[보정값]], IF(예실[[#This Row],[실적]]="", "", 예실[[#This Row],[실적]]))</f>
        <v>60000000</v>
      </c>
      <c r="R347" t="str">
        <f>IF(예실[[#This Row],[분석실적]]="","MISSING", IF(NOT(ISNUMBER(예실[[#This Row],[분석실적]])),"INVALID", IF(예실[[#This Row],[예산]]=0,"NO_BUDGET","OK")))</f>
        <v>OK</v>
      </c>
      <c r="S347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7">
        <f>IF(예실[[#This Row],[데이터상태]]&lt;&gt;"OK", "", 예실[[#This Row],[불리금액]]/예실[[#This Row],[예산]])</f>
        <v>0</v>
      </c>
      <c r="U3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8" spans="1:21">
      <c r="A348" t="s">
        <v>71</v>
      </c>
      <c r="B348" t="s">
        <v>72</v>
      </c>
      <c r="C348" s="6">
        <v>45962</v>
      </c>
      <c r="D348">
        <v>2025</v>
      </c>
      <c r="E348">
        <v>11</v>
      </c>
      <c r="F348">
        <v>4</v>
      </c>
      <c r="G348" s="5">
        <v>60000000</v>
      </c>
      <c r="H348" s="5">
        <v>60000000</v>
      </c>
      <c r="I348" t="s">
        <v>51</v>
      </c>
      <c r="J348" t="s">
        <v>73</v>
      </c>
      <c r="K348">
        <f>COUNTIFS(예실[계정코드], 예실[[#This Row],[계정코드]], 예실[월], 예실[[#This Row],[월]])</f>
        <v>1</v>
      </c>
      <c r="L348">
        <f>AVERAGEIFS(예실[실적], 예실[계정코드], 예실[[#This Row],[계정코드]])</f>
        <v>60000000</v>
      </c>
      <c r="M348">
        <f>IF(ISNUMBER(예실[[#This Row],[실적]]), 예실[[#This Row],[실적]]/예실[[#This Row],[계정평균]], "")</f>
        <v>1</v>
      </c>
      <c r="N348" t="str">
        <f>IF(예실[[#This Row],[평균대비배수]]="", "", IF(예실[[#This Row],[평균대비배수]]&gt;=튀는값배수기준, "원천확인", ""))</f>
        <v/>
      </c>
      <c r="O348" t="str">
        <f>예실[[#This Row],[계정코드]]&amp;"|"&amp;TEXT(예실[[#This Row],[월]], "yyyy-mm")</f>
        <v>6210|2025-11</v>
      </c>
      <c r="P348" s="28" t="str">
        <f>IFERROR(INDEX(보정[보정 값], MATCH(예실[[#This Row],[키]], 보정[키], 0)), "")</f>
        <v/>
      </c>
      <c r="Q348" s="28">
        <f>IF(예실[[#This Row],[보정값]]&lt;&gt;"", 예실[[#This Row],[보정값]], IF(예실[[#This Row],[실적]]="", "", 예실[[#This Row],[실적]]))</f>
        <v>60000000</v>
      </c>
      <c r="R348" t="str">
        <f>IF(예실[[#This Row],[분석실적]]="","MISSING", IF(NOT(ISNUMBER(예실[[#This Row],[분석실적]])),"INVALID", IF(예실[[#This Row],[예산]]=0,"NO_BUDGET","OK")))</f>
        <v>OK</v>
      </c>
      <c r="S348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8">
        <f>IF(예실[[#This Row],[데이터상태]]&lt;&gt;"OK", "", 예실[[#This Row],[불리금액]]/예실[[#This Row],[예산]])</f>
        <v>0</v>
      </c>
      <c r="U3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49" spans="1:21">
      <c r="A349" t="s">
        <v>71</v>
      </c>
      <c r="B349" t="s">
        <v>72</v>
      </c>
      <c r="C349" s="6">
        <v>45992</v>
      </c>
      <c r="D349">
        <v>2025</v>
      </c>
      <c r="E349">
        <v>12</v>
      </c>
      <c r="F349">
        <v>4</v>
      </c>
      <c r="G349" s="5">
        <v>60000000</v>
      </c>
      <c r="H349" s="5">
        <v>60000000</v>
      </c>
      <c r="I349" t="s">
        <v>51</v>
      </c>
      <c r="J349" t="s">
        <v>73</v>
      </c>
      <c r="K349">
        <f>COUNTIFS(예실[계정코드], 예실[[#This Row],[계정코드]], 예실[월], 예실[[#This Row],[월]])</f>
        <v>1</v>
      </c>
      <c r="L349">
        <f>AVERAGEIFS(예실[실적], 예실[계정코드], 예실[[#This Row],[계정코드]])</f>
        <v>60000000</v>
      </c>
      <c r="M349">
        <f>IF(ISNUMBER(예실[[#This Row],[실적]]), 예실[[#This Row],[실적]]/예실[[#This Row],[계정평균]], "")</f>
        <v>1</v>
      </c>
      <c r="N349" t="str">
        <f>IF(예실[[#This Row],[평균대비배수]]="", "", IF(예실[[#This Row],[평균대비배수]]&gt;=튀는값배수기준, "원천확인", ""))</f>
        <v/>
      </c>
      <c r="O349" t="str">
        <f>예실[[#This Row],[계정코드]]&amp;"|"&amp;TEXT(예실[[#This Row],[월]], "yyyy-mm")</f>
        <v>6210|2025-12</v>
      </c>
      <c r="P349" s="28" t="str">
        <f>IFERROR(INDEX(보정[보정 값], MATCH(예실[[#This Row],[키]], 보정[키], 0)), "")</f>
        <v/>
      </c>
      <c r="Q349" s="28">
        <f>IF(예실[[#This Row],[보정값]]&lt;&gt;"", 예실[[#This Row],[보정값]], IF(예실[[#This Row],[실적]]="", "", 예실[[#This Row],[실적]]))</f>
        <v>60000000</v>
      </c>
      <c r="R349" t="str">
        <f>IF(예실[[#This Row],[분석실적]]="","MISSING", IF(NOT(ISNUMBER(예실[[#This Row],[분석실적]])),"INVALID", IF(예실[[#This Row],[예산]]=0,"NO_BUDGET","OK")))</f>
        <v>OK</v>
      </c>
      <c r="S349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9">
        <f>IF(예실[[#This Row],[데이터상태]]&lt;&gt;"OK", "", 예실[[#This Row],[불리금액]]/예실[[#This Row],[예산]])</f>
        <v>0</v>
      </c>
      <c r="U3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0" spans="1:21">
      <c r="A350" t="s">
        <v>71</v>
      </c>
      <c r="B350" t="s">
        <v>72</v>
      </c>
      <c r="C350" s="6">
        <v>46023</v>
      </c>
      <c r="D350">
        <v>2026</v>
      </c>
      <c r="E350">
        <v>1</v>
      </c>
      <c r="F350">
        <v>1</v>
      </c>
      <c r="G350" s="5">
        <v>60000000</v>
      </c>
      <c r="H350" s="5">
        <v>60000000</v>
      </c>
      <c r="I350" t="s">
        <v>51</v>
      </c>
      <c r="J350" t="s">
        <v>73</v>
      </c>
      <c r="K350">
        <f>COUNTIFS(예실[계정코드], 예실[[#This Row],[계정코드]], 예실[월], 예실[[#This Row],[월]])</f>
        <v>1</v>
      </c>
      <c r="L350">
        <f>AVERAGEIFS(예실[실적], 예실[계정코드], 예실[[#This Row],[계정코드]])</f>
        <v>60000000</v>
      </c>
      <c r="M350">
        <f>IF(ISNUMBER(예실[[#This Row],[실적]]), 예실[[#This Row],[실적]]/예실[[#This Row],[계정평균]], "")</f>
        <v>1</v>
      </c>
      <c r="N350" t="str">
        <f>IF(예실[[#This Row],[평균대비배수]]="", "", IF(예실[[#This Row],[평균대비배수]]&gt;=튀는값배수기준, "원천확인", ""))</f>
        <v/>
      </c>
      <c r="O350" t="str">
        <f>예실[[#This Row],[계정코드]]&amp;"|"&amp;TEXT(예실[[#This Row],[월]], "yyyy-mm")</f>
        <v>6210|2026-01</v>
      </c>
      <c r="P350" s="28" t="str">
        <f>IFERROR(INDEX(보정[보정 값], MATCH(예실[[#This Row],[키]], 보정[키], 0)), "")</f>
        <v/>
      </c>
      <c r="Q350" s="28">
        <f>IF(예실[[#This Row],[보정값]]&lt;&gt;"", 예실[[#This Row],[보정값]], IF(예실[[#This Row],[실적]]="", "", 예실[[#This Row],[실적]]))</f>
        <v>60000000</v>
      </c>
      <c r="R350" t="str">
        <f>IF(예실[[#This Row],[분석실적]]="","MISSING", IF(NOT(ISNUMBER(예실[[#This Row],[분석실적]])),"INVALID", IF(예실[[#This Row],[예산]]=0,"NO_BUDGET","OK")))</f>
        <v>OK</v>
      </c>
      <c r="S350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0">
        <f>IF(예실[[#This Row],[데이터상태]]&lt;&gt;"OK", "", 예실[[#This Row],[불리금액]]/예실[[#This Row],[예산]])</f>
        <v>0</v>
      </c>
      <c r="U3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1" spans="1:21">
      <c r="A351" t="s">
        <v>71</v>
      </c>
      <c r="B351" t="s">
        <v>72</v>
      </c>
      <c r="C351" s="6">
        <v>46054</v>
      </c>
      <c r="D351">
        <v>2026</v>
      </c>
      <c r="E351">
        <v>2</v>
      </c>
      <c r="F351">
        <v>1</v>
      </c>
      <c r="G351" s="5">
        <v>60000000</v>
      </c>
      <c r="H351" s="5">
        <v>60000000</v>
      </c>
      <c r="I351" t="s">
        <v>51</v>
      </c>
      <c r="J351" t="s">
        <v>73</v>
      </c>
      <c r="K351">
        <f>COUNTIFS(예실[계정코드], 예실[[#This Row],[계정코드]], 예실[월], 예실[[#This Row],[월]])</f>
        <v>1</v>
      </c>
      <c r="L351">
        <f>AVERAGEIFS(예실[실적], 예실[계정코드], 예실[[#This Row],[계정코드]])</f>
        <v>60000000</v>
      </c>
      <c r="M351">
        <f>IF(ISNUMBER(예실[[#This Row],[실적]]), 예실[[#This Row],[실적]]/예실[[#This Row],[계정평균]], "")</f>
        <v>1</v>
      </c>
      <c r="N351" t="str">
        <f>IF(예실[[#This Row],[평균대비배수]]="", "", IF(예실[[#This Row],[평균대비배수]]&gt;=튀는값배수기준, "원천확인", ""))</f>
        <v/>
      </c>
      <c r="O351" t="str">
        <f>예실[[#This Row],[계정코드]]&amp;"|"&amp;TEXT(예실[[#This Row],[월]], "yyyy-mm")</f>
        <v>6210|2026-02</v>
      </c>
      <c r="P351" s="28" t="str">
        <f>IFERROR(INDEX(보정[보정 값], MATCH(예실[[#This Row],[키]], 보정[키], 0)), "")</f>
        <v/>
      </c>
      <c r="Q351" s="28">
        <f>IF(예실[[#This Row],[보정값]]&lt;&gt;"", 예실[[#This Row],[보정값]], IF(예실[[#This Row],[실적]]="", "", 예실[[#This Row],[실적]]))</f>
        <v>60000000</v>
      </c>
      <c r="R351" t="str">
        <f>IF(예실[[#This Row],[분석실적]]="","MISSING", IF(NOT(ISNUMBER(예실[[#This Row],[분석실적]])),"INVALID", IF(예실[[#This Row],[예산]]=0,"NO_BUDGET","OK")))</f>
        <v>OK</v>
      </c>
      <c r="S351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1">
        <f>IF(예실[[#This Row],[데이터상태]]&lt;&gt;"OK", "", 예실[[#This Row],[불리금액]]/예실[[#This Row],[예산]])</f>
        <v>0</v>
      </c>
      <c r="U3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2" spans="1:21">
      <c r="A352" t="s">
        <v>71</v>
      </c>
      <c r="B352" t="s">
        <v>72</v>
      </c>
      <c r="C352" s="6">
        <v>46082</v>
      </c>
      <c r="D352">
        <v>2026</v>
      </c>
      <c r="E352">
        <v>3</v>
      </c>
      <c r="F352">
        <v>1</v>
      </c>
      <c r="G352" s="5">
        <v>60000000</v>
      </c>
      <c r="H352" s="5">
        <v>60000000</v>
      </c>
      <c r="I352" t="s">
        <v>51</v>
      </c>
      <c r="J352" t="s">
        <v>73</v>
      </c>
      <c r="K352">
        <f>COUNTIFS(예실[계정코드], 예실[[#This Row],[계정코드]], 예실[월], 예실[[#This Row],[월]])</f>
        <v>1</v>
      </c>
      <c r="L352">
        <f>AVERAGEIFS(예실[실적], 예실[계정코드], 예실[[#This Row],[계정코드]])</f>
        <v>60000000</v>
      </c>
      <c r="M352">
        <f>IF(ISNUMBER(예실[[#This Row],[실적]]), 예실[[#This Row],[실적]]/예실[[#This Row],[계정평균]], "")</f>
        <v>1</v>
      </c>
      <c r="N352" t="str">
        <f>IF(예실[[#This Row],[평균대비배수]]="", "", IF(예실[[#This Row],[평균대비배수]]&gt;=튀는값배수기준, "원천확인", ""))</f>
        <v/>
      </c>
      <c r="O352" t="str">
        <f>예실[[#This Row],[계정코드]]&amp;"|"&amp;TEXT(예실[[#This Row],[월]], "yyyy-mm")</f>
        <v>6210|2026-03</v>
      </c>
      <c r="P352" s="28" t="str">
        <f>IFERROR(INDEX(보정[보정 값], MATCH(예실[[#This Row],[키]], 보정[키], 0)), "")</f>
        <v/>
      </c>
      <c r="Q352" s="28">
        <f>IF(예실[[#This Row],[보정값]]&lt;&gt;"", 예실[[#This Row],[보정값]], IF(예실[[#This Row],[실적]]="", "", 예실[[#This Row],[실적]]))</f>
        <v>60000000</v>
      </c>
      <c r="R352" t="str">
        <f>IF(예실[[#This Row],[분석실적]]="","MISSING", IF(NOT(ISNUMBER(예실[[#This Row],[분석실적]])),"INVALID", IF(예실[[#This Row],[예산]]=0,"NO_BUDGET","OK")))</f>
        <v>OK</v>
      </c>
      <c r="S352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2">
        <f>IF(예실[[#This Row],[데이터상태]]&lt;&gt;"OK", "", 예실[[#This Row],[불리금액]]/예실[[#This Row],[예산]])</f>
        <v>0</v>
      </c>
      <c r="U3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3" spans="1:21">
      <c r="A353" t="s">
        <v>71</v>
      </c>
      <c r="B353" t="s">
        <v>72</v>
      </c>
      <c r="C353" s="6">
        <v>46113</v>
      </c>
      <c r="D353">
        <v>2026</v>
      </c>
      <c r="E353">
        <v>4</v>
      </c>
      <c r="F353">
        <v>2</v>
      </c>
      <c r="G353" s="5">
        <v>60000000</v>
      </c>
      <c r="H353" s="5">
        <v>60000000</v>
      </c>
      <c r="I353" t="s">
        <v>51</v>
      </c>
      <c r="J353" t="s">
        <v>73</v>
      </c>
      <c r="K353">
        <f>COUNTIFS(예실[계정코드], 예실[[#This Row],[계정코드]], 예실[월], 예실[[#This Row],[월]])</f>
        <v>1</v>
      </c>
      <c r="L353">
        <f>AVERAGEIFS(예실[실적], 예실[계정코드], 예실[[#This Row],[계정코드]])</f>
        <v>60000000</v>
      </c>
      <c r="M353">
        <f>IF(ISNUMBER(예실[[#This Row],[실적]]), 예실[[#This Row],[실적]]/예실[[#This Row],[계정평균]], "")</f>
        <v>1</v>
      </c>
      <c r="N353" t="str">
        <f>IF(예실[[#This Row],[평균대비배수]]="", "", IF(예실[[#This Row],[평균대비배수]]&gt;=튀는값배수기준, "원천확인", ""))</f>
        <v/>
      </c>
      <c r="O353" t="str">
        <f>예실[[#This Row],[계정코드]]&amp;"|"&amp;TEXT(예실[[#This Row],[월]], "yyyy-mm")</f>
        <v>6210|2026-04</v>
      </c>
      <c r="P353" s="28" t="str">
        <f>IFERROR(INDEX(보정[보정 값], MATCH(예실[[#This Row],[키]], 보정[키], 0)), "")</f>
        <v/>
      </c>
      <c r="Q353" s="28">
        <f>IF(예실[[#This Row],[보정값]]&lt;&gt;"", 예실[[#This Row],[보정값]], IF(예실[[#This Row],[실적]]="", "", 예실[[#This Row],[실적]]))</f>
        <v>60000000</v>
      </c>
      <c r="R353" t="str">
        <f>IF(예실[[#This Row],[분석실적]]="","MISSING", IF(NOT(ISNUMBER(예실[[#This Row],[분석실적]])),"INVALID", IF(예실[[#This Row],[예산]]=0,"NO_BUDGET","OK")))</f>
        <v>OK</v>
      </c>
      <c r="S353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3">
        <f>IF(예실[[#This Row],[데이터상태]]&lt;&gt;"OK", "", 예실[[#This Row],[불리금액]]/예실[[#This Row],[예산]])</f>
        <v>0</v>
      </c>
      <c r="U3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4" spans="1:21">
      <c r="A354" t="s">
        <v>71</v>
      </c>
      <c r="B354" t="s">
        <v>72</v>
      </c>
      <c r="C354" s="6">
        <v>46143</v>
      </c>
      <c r="D354">
        <v>2026</v>
      </c>
      <c r="E354">
        <v>5</v>
      </c>
      <c r="F354">
        <v>2</v>
      </c>
      <c r="G354" s="5">
        <v>60000000</v>
      </c>
      <c r="H354" s="5">
        <v>60000000</v>
      </c>
      <c r="I354" t="s">
        <v>51</v>
      </c>
      <c r="J354" t="s">
        <v>73</v>
      </c>
      <c r="K354">
        <f>COUNTIFS(예실[계정코드], 예실[[#This Row],[계정코드]], 예실[월], 예실[[#This Row],[월]])</f>
        <v>1</v>
      </c>
      <c r="L354">
        <f>AVERAGEIFS(예실[실적], 예실[계정코드], 예실[[#This Row],[계정코드]])</f>
        <v>60000000</v>
      </c>
      <c r="M354">
        <f>IF(ISNUMBER(예실[[#This Row],[실적]]), 예실[[#This Row],[실적]]/예실[[#This Row],[계정평균]], "")</f>
        <v>1</v>
      </c>
      <c r="N354" t="str">
        <f>IF(예실[[#This Row],[평균대비배수]]="", "", IF(예실[[#This Row],[평균대비배수]]&gt;=튀는값배수기준, "원천확인", ""))</f>
        <v/>
      </c>
      <c r="O354" t="str">
        <f>예실[[#This Row],[계정코드]]&amp;"|"&amp;TEXT(예실[[#This Row],[월]], "yyyy-mm")</f>
        <v>6210|2026-05</v>
      </c>
      <c r="P354" s="28" t="str">
        <f>IFERROR(INDEX(보정[보정 값], MATCH(예실[[#This Row],[키]], 보정[키], 0)), "")</f>
        <v/>
      </c>
      <c r="Q354" s="28">
        <f>IF(예실[[#This Row],[보정값]]&lt;&gt;"", 예실[[#This Row],[보정값]], IF(예실[[#This Row],[실적]]="", "", 예실[[#This Row],[실적]]))</f>
        <v>60000000</v>
      </c>
      <c r="R354" t="str">
        <f>IF(예실[[#This Row],[분석실적]]="","MISSING", IF(NOT(ISNUMBER(예실[[#This Row],[분석실적]])),"INVALID", IF(예실[[#This Row],[예산]]=0,"NO_BUDGET","OK")))</f>
        <v>OK</v>
      </c>
      <c r="S354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4">
        <f>IF(예실[[#This Row],[데이터상태]]&lt;&gt;"OK", "", 예실[[#This Row],[불리금액]]/예실[[#This Row],[예산]])</f>
        <v>0</v>
      </c>
      <c r="U3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5" spans="1:21">
      <c r="A355" t="s">
        <v>71</v>
      </c>
      <c r="B355" t="s">
        <v>72</v>
      </c>
      <c r="C355" s="6">
        <v>46174</v>
      </c>
      <c r="D355">
        <v>2026</v>
      </c>
      <c r="E355">
        <v>6</v>
      </c>
      <c r="F355">
        <v>2</v>
      </c>
      <c r="G355" s="5">
        <v>60000000</v>
      </c>
      <c r="H355" s="5">
        <v>60000000</v>
      </c>
      <c r="I355" t="s">
        <v>51</v>
      </c>
      <c r="J355" t="s">
        <v>73</v>
      </c>
      <c r="K355">
        <f>COUNTIFS(예실[계정코드], 예실[[#This Row],[계정코드]], 예실[월], 예실[[#This Row],[월]])</f>
        <v>1</v>
      </c>
      <c r="L355">
        <f>AVERAGEIFS(예실[실적], 예실[계정코드], 예실[[#This Row],[계정코드]])</f>
        <v>60000000</v>
      </c>
      <c r="M355">
        <f>IF(ISNUMBER(예실[[#This Row],[실적]]), 예실[[#This Row],[실적]]/예실[[#This Row],[계정평균]], "")</f>
        <v>1</v>
      </c>
      <c r="N355" t="str">
        <f>IF(예실[[#This Row],[평균대비배수]]="", "", IF(예실[[#This Row],[평균대비배수]]&gt;=튀는값배수기준, "원천확인", ""))</f>
        <v/>
      </c>
      <c r="O355" t="str">
        <f>예실[[#This Row],[계정코드]]&amp;"|"&amp;TEXT(예실[[#This Row],[월]], "yyyy-mm")</f>
        <v>6210|2026-06</v>
      </c>
      <c r="P355" s="28" t="str">
        <f>IFERROR(INDEX(보정[보정 값], MATCH(예실[[#This Row],[키]], 보정[키], 0)), "")</f>
        <v/>
      </c>
      <c r="Q355" s="28">
        <f>IF(예실[[#This Row],[보정값]]&lt;&gt;"", 예실[[#This Row],[보정값]], IF(예실[[#This Row],[실적]]="", "", 예실[[#This Row],[실적]]))</f>
        <v>60000000</v>
      </c>
      <c r="R355" t="str">
        <f>IF(예실[[#This Row],[분석실적]]="","MISSING", IF(NOT(ISNUMBER(예실[[#This Row],[분석실적]])),"INVALID", IF(예실[[#This Row],[예산]]=0,"NO_BUDGET","OK")))</f>
        <v>OK</v>
      </c>
      <c r="S35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5">
        <f>IF(예실[[#This Row],[데이터상태]]&lt;&gt;"OK", "", 예실[[#This Row],[불리금액]]/예실[[#This Row],[예산]])</f>
        <v>0</v>
      </c>
      <c r="U3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6" spans="1:21">
      <c r="A356" t="s">
        <v>71</v>
      </c>
      <c r="B356" t="s">
        <v>72</v>
      </c>
      <c r="C356" s="6">
        <v>46204</v>
      </c>
      <c r="D356">
        <v>2026</v>
      </c>
      <c r="E356">
        <v>7</v>
      </c>
      <c r="F356">
        <v>3</v>
      </c>
      <c r="G356" s="5">
        <v>60000000</v>
      </c>
      <c r="H356" s="5">
        <v>60000000</v>
      </c>
      <c r="I356" t="s">
        <v>51</v>
      </c>
      <c r="J356" t="s">
        <v>73</v>
      </c>
      <c r="K356">
        <f>COUNTIFS(예실[계정코드], 예실[[#This Row],[계정코드]], 예실[월], 예실[[#This Row],[월]])</f>
        <v>1</v>
      </c>
      <c r="L356">
        <f>AVERAGEIFS(예실[실적], 예실[계정코드], 예실[[#This Row],[계정코드]])</f>
        <v>60000000</v>
      </c>
      <c r="M356">
        <f>IF(ISNUMBER(예실[[#This Row],[실적]]), 예실[[#This Row],[실적]]/예실[[#This Row],[계정평균]], "")</f>
        <v>1</v>
      </c>
      <c r="N356" t="str">
        <f>IF(예실[[#This Row],[평균대비배수]]="", "", IF(예실[[#This Row],[평균대비배수]]&gt;=튀는값배수기준, "원천확인", ""))</f>
        <v/>
      </c>
      <c r="O356" t="str">
        <f>예실[[#This Row],[계정코드]]&amp;"|"&amp;TEXT(예실[[#This Row],[월]], "yyyy-mm")</f>
        <v>6210|2026-07</v>
      </c>
      <c r="P356" s="28" t="str">
        <f>IFERROR(INDEX(보정[보정 값], MATCH(예실[[#This Row],[키]], 보정[키], 0)), "")</f>
        <v/>
      </c>
      <c r="Q356" s="28">
        <f>IF(예실[[#This Row],[보정값]]&lt;&gt;"", 예실[[#This Row],[보정값]], IF(예실[[#This Row],[실적]]="", "", 예실[[#This Row],[실적]]))</f>
        <v>60000000</v>
      </c>
      <c r="R356" t="str">
        <f>IF(예실[[#This Row],[분석실적]]="","MISSING", IF(NOT(ISNUMBER(예실[[#This Row],[분석실적]])),"INVALID", IF(예실[[#This Row],[예산]]=0,"NO_BUDGET","OK")))</f>
        <v>OK</v>
      </c>
      <c r="S356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6">
        <f>IF(예실[[#This Row],[데이터상태]]&lt;&gt;"OK", "", 예실[[#This Row],[불리금액]]/예실[[#This Row],[예산]])</f>
        <v>0</v>
      </c>
      <c r="U3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7" spans="1:21">
      <c r="A357" t="s">
        <v>71</v>
      </c>
      <c r="B357" t="s">
        <v>72</v>
      </c>
      <c r="C357" s="6">
        <v>46235</v>
      </c>
      <c r="D357">
        <v>2026</v>
      </c>
      <c r="E357">
        <v>8</v>
      </c>
      <c r="F357">
        <v>3</v>
      </c>
      <c r="G357" s="5">
        <v>60000000</v>
      </c>
      <c r="H357" s="5">
        <v>60000000</v>
      </c>
      <c r="I357" t="s">
        <v>51</v>
      </c>
      <c r="J357" t="s">
        <v>73</v>
      </c>
      <c r="K357">
        <f>COUNTIFS(예실[계정코드], 예실[[#This Row],[계정코드]], 예실[월], 예실[[#This Row],[월]])</f>
        <v>1</v>
      </c>
      <c r="L357">
        <f>AVERAGEIFS(예실[실적], 예실[계정코드], 예실[[#This Row],[계정코드]])</f>
        <v>60000000</v>
      </c>
      <c r="M357">
        <f>IF(ISNUMBER(예실[[#This Row],[실적]]), 예실[[#This Row],[실적]]/예실[[#This Row],[계정평균]], "")</f>
        <v>1</v>
      </c>
      <c r="N357" t="str">
        <f>IF(예실[[#This Row],[평균대비배수]]="", "", IF(예실[[#This Row],[평균대비배수]]&gt;=튀는값배수기준, "원천확인", ""))</f>
        <v/>
      </c>
      <c r="O357" t="str">
        <f>예실[[#This Row],[계정코드]]&amp;"|"&amp;TEXT(예실[[#This Row],[월]], "yyyy-mm")</f>
        <v>6210|2026-08</v>
      </c>
      <c r="P357" s="28" t="str">
        <f>IFERROR(INDEX(보정[보정 값], MATCH(예실[[#This Row],[키]], 보정[키], 0)), "")</f>
        <v/>
      </c>
      <c r="Q357" s="28">
        <f>IF(예실[[#This Row],[보정값]]&lt;&gt;"", 예실[[#This Row],[보정값]], IF(예실[[#This Row],[실적]]="", "", 예실[[#This Row],[실적]]))</f>
        <v>60000000</v>
      </c>
      <c r="R357" t="str">
        <f>IF(예실[[#This Row],[분석실적]]="","MISSING", IF(NOT(ISNUMBER(예실[[#This Row],[분석실적]])),"INVALID", IF(예실[[#This Row],[예산]]=0,"NO_BUDGET","OK")))</f>
        <v>OK</v>
      </c>
      <c r="S357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7">
        <f>IF(예실[[#This Row],[데이터상태]]&lt;&gt;"OK", "", 예실[[#This Row],[불리금액]]/예실[[#This Row],[예산]])</f>
        <v>0</v>
      </c>
      <c r="U3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8" spans="1:21">
      <c r="A358" t="s">
        <v>57</v>
      </c>
      <c r="B358" t="s">
        <v>58</v>
      </c>
      <c r="C358" s="6">
        <v>46266</v>
      </c>
      <c r="D358">
        <v>2026</v>
      </c>
      <c r="E358">
        <v>9</v>
      </c>
      <c r="F358">
        <v>3</v>
      </c>
      <c r="G358" s="5">
        <v>8000000</v>
      </c>
      <c r="H358" s="5">
        <v>2278000</v>
      </c>
      <c r="I358" t="s">
        <v>51</v>
      </c>
      <c r="J358" t="s">
        <v>52</v>
      </c>
      <c r="K358">
        <f>COUNTIFS(예실[계정코드], 예실[[#This Row],[계정코드]], 예실[월], 예실[[#This Row],[월]])</f>
        <v>1</v>
      </c>
      <c r="L358">
        <f>AVERAGEIFS(예실[실적], 예실[계정코드], 예실[[#This Row],[계정코드]])</f>
        <v>5233619.0476190476</v>
      </c>
      <c r="M358">
        <f>IF(ISNUMBER(예실[[#This Row],[실적]]), 예실[[#This Row],[실적]]/예실[[#This Row],[계정평균]], "")</f>
        <v>0.43526286099030082</v>
      </c>
      <c r="N358" t="str">
        <f>IF(예실[[#This Row],[평균대비배수]]="", "", IF(예실[[#This Row],[평균대비배수]]&gt;=튀는값배수기준, "원천확인", ""))</f>
        <v/>
      </c>
      <c r="O358" t="str">
        <f>예실[[#This Row],[계정코드]]&amp;"|"&amp;TEXT(예실[[#This Row],[월]], "yyyy-mm")</f>
        <v>6140|2026-09</v>
      </c>
      <c r="P358" s="28" t="str">
        <f>IFERROR(INDEX(보정[보정 값], MATCH(예실[[#This Row],[키]], 보정[키], 0)), "")</f>
        <v/>
      </c>
      <c r="Q358" s="28">
        <f>IF(예실[[#This Row],[보정값]]&lt;&gt;"", 예실[[#This Row],[보정값]], IF(예실[[#This Row],[실적]]="", "", 예실[[#This Row],[실적]]))</f>
        <v>2278000</v>
      </c>
      <c r="R358" t="str">
        <f>IF(예실[[#This Row],[분석실적]]="","MISSING", IF(NOT(ISNUMBER(예실[[#This Row],[분석실적]])),"INVALID", IF(예실[[#This Row],[예산]]=0,"NO_BUDGET","OK")))</f>
        <v>OK</v>
      </c>
      <c r="S358" s="5">
        <f>IF(예실[[#This Row],[데이터상태]]&lt;&gt;"OK", "", IF(예실[[#This Row],[계정유형]]="수익", 예실[[#This Row],[예산]]-예실[[#This Row],[분석실적]], 예실[[#This Row],[분석실적]]-예실[[#This Row],[예산]]))</f>
        <v>-5722000</v>
      </c>
      <c r="T358" s="31">
        <f>IF(예실[[#This Row],[데이터상태]]&lt;&gt;"OK", "", 예실[[#This Row],[불리금액]]/예실[[#This Row],[예산]])</f>
        <v>-0.71525000000000005</v>
      </c>
      <c r="U3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59" spans="1:21">
      <c r="A359" t="s">
        <v>74</v>
      </c>
      <c r="B359" t="s">
        <v>75</v>
      </c>
      <c r="C359" s="6">
        <v>45658</v>
      </c>
      <c r="D359">
        <v>2025</v>
      </c>
      <c r="E359">
        <v>1</v>
      </c>
      <c r="F359">
        <v>1</v>
      </c>
      <c r="G359" s="5">
        <v>40000000</v>
      </c>
      <c r="H359" s="5">
        <v>40170000</v>
      </c>
      <c r="I359" t="s">
        <v>51</v>
      </c>
      <c r="J359" t="s">
        <v>73</v>
      </c>
      <c r="K359">
        <f>COUNTIFS(예실[계정코드], 예실[[#This Row],[계정코드]], 예실[월], 예실[[#This Row],[월]])</f>
        <v>1</v>
      </c>
      <c r="L359">
        <f>AVERAGEIFS(예실[실적], 예실[계정코드], 예실[[#This Row],[계정코드]])</f>
        <v>32088285.714285713</v>
      </c>
      <c r="M359">
        <f>IF(ISNUMBER(예실[[#This Row],[실적]]), 예실[[#This Row],[실적]]/예실[[#This Row],[계정평균]], "")</f>
        <v>1.2518587112341844</v>
      </c>
      <c r="N359" t="str">
        <f>IF(예실[[#This Row],[평균대비배수]]="", "", IF(예실[[#This Row],[평균대비배수]]&gt;=튀는값배수기준, "원천확인", ""))</f>
        <v/>
      </c>
      <c r="O359" t="str">
        <f>예실[[#This Row],[계정코드]]&amp;"|"&amp;TEXT(예실[[#This Row],[월]], "yyyy-mm")</f>
        <v>6220|2025-01</v>
      </c>
      <c r="P359" s="28" t="str">
        <f>IFERROR(INDEX(보정[보정 값], MATCH(예실[[#This Row],[키]], 보정[키], 0)), "")</f>
        <v/>
      </c>
      <c r="Q359" s="28">
        <f>IF(예실[[#This Row],[보정값]]&lt;&gt;"", 예실[[#This Row],[보정값]], IF(예실[[#This Row],[실적]]="", "", 예실[[#This Row],[실적]]))</f>
        <v>40170000</v>
      </c>
      <c r="R359" t="str">
        <f>IF(예실[[#This Row],[분석실적]]="","MISSING", IF(NOT(ISNUMBER(예실[[#This Row],[분석실적]])),"INVALID", IF(예실[[#This Row],[예산]]=0,"NO_BUDGET","OK")))</f>
        <v>OK</v>
      </c>
      <c r="S359" s="5">
        <f>IF(예실[[#This Row],[데이터상태]]&lt;&gt;"OK", "", IF(예실[[#This Row],[계정유형]]="수익", 예실[[#This Row],[예산]]-예실[[#This Row],[분석실적]], 예실[[#This Row],[분석실적]]-예실[[#This Row],[예산]]))</f>
        <v>170000</v>
      </c>
      <c r="T359">
        <f>IF(예실[[#This Row],[데이터상태]]&lt;&gt;"OK", "", 예실[[#This Row],[불리금액]]/예실[[#This Row],[예산]])</f>
        <v>4.2500000000000003E-3</v>
      </c>
      <c r="U3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0" spans="1:21">
      <c r="A360" t="s">
        <v>74</v>
      </c>
      <c r="B360" t="s">
        <v>75</v>
      </c>
      <c r="C360" s="6">
        <v>45689</v>
      </c>
      <c r="D360">
        <v>2025</v>
      </c>
      <c r="E360">
        <v>2</v>
      </c>
      <c r="F360">
        <v>1</v>
      </c>
      <c r="G360" s="5">
        <v>35000000</v>
      </c>
      <c r="H360" s="5">
        <v>35558000</v>
      </c>
      <c r="I360" t="s">
        <v>51</v>
      </c>
      <c r="J360" t="s">
        <v>73</v>
      </c>
      <c r="K360">
        <f>COUNTIFS(예실[계정코드], 예실[[#This Row],[계정코드]], 예실[월], 예실[[#This Row],[월]])</f>
        <v>1</v>
      </c>
      <c r="L360">
        <f>AVERAGEIFS(예실[실적], 예실[계정코드], 예실[[#This Row],[계정코드]])</f>
        <v>32088285.714285713</v>
      </c>
      <c r="M360">
        <f>IF(ISNUMBER(예실[[#This Row],[실적]]), 예실[[#This Row],[실적]]/예실[[#This Row],[계정평균]], "")</f>
        <v>1.1081302477984847</v>
      </c>
      <c r="N360" t="str">
        <f>IF(예실[[#This Row],[평균대비배수]]="", "", IF(예실[[#This Row],[평균대비배수]]&gt;=튀는값배수기준, "원천확인", ""))</f>
        <v/>
      </c>
      <c r="O360" t="str">
        <f>예실[[#This Row],[계정코드]]&amp;"|"&amp;TEXT(예실[[#This Row],[월]], "yyyy-mm")</f>
        <v>6220|2025-02</v>
      </c>
      <c r="P360" s="28" t="str">
        <f>IFERROR(INDEX(보정[보정 값], MATCH(예실[[#This Row],[키]], 보정[키], 0)), "")</f>
        <v/>
      </c>
      <c r="Q360" s="28">
        <f>IF(예실[[#This Row],[보정값]]&lt;&gt;"", 예실[[#This Row],[보정값]], IF(예실[[#This Row],[실적]]="", "", 예실[[#This Row],[실적]]))</f>
        <v>35558000</v>
      </c>
      <c r="R360" t="str">
        <f>IF(예실[[#This Row],[분석실적]]="","MISSING", IF(NOT(ISNUMBER(예실[[#This Row],[분석실적]])),"INVALID", IF(예실[[#This Row],[예산]]=0,"NO_BUDGET","OK")))</f>
        <v>OK</v>
      </c>
      <c r="S360" s="5">
        <f>IF(예실[[#This Row],[데이터상태]]&lt;&gt;"OK", "", IF(예실[[#This Row],[계정유형]]="수익", 예실[[#This Row],[예산]]-예실[[#This Row],[분석실적]], 예실[[#This Row],[분석실적]]-예실[[#This Row],[예산]]))</f>
        <v>558000</v>
      </c>
      <c r="T360">
        <f>IF(예실[[#This Row],[데이터상태]]&lt;&gt;"OK", "", 예실[[#This Row],[불리금액]]/예실[[#This Row],[예산]])</f>
        <v>1.5942857142857144E-2</v>
      </c>
      <c r="U3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1" spans="1:21">
      <c r="A361" t="s">
        <v>74</v>
      </c>
      <c r="B361" t="s">
        <v>75</v>
      </c>
      <c r="C361" s="6">
        <v>45717</v>
      </c>
      <c r="D361">
        <v>2025</v>
      </c>
      <c r="E361">
        <v>3</v>
      </c>
      <c r="F361">
        <v>1</v>
      </c>
      <c r="G361" s="5">
        <v>25000000</v>
      </c>
      <c r="H361" s="5">
        <v>25609000</v>
      </c>
      <c r="I361" t="s">
        <v>51</v>
      </c>
      <c r="J361" t="s">
        <v>73</v>
      </c>
      <c r="K361">
        <f>COUNTIFS(예실[계정코드], 예실[[#This Row],[계정코드]], 예실[월], 예실[[#This Row],[월]])</f>
        <v>1</v>
      </c>
      <c r="L361">
        <f>AVERAGEIFS(예실[실적], 예실[계정코드], 예실[[#This Row],[계정코드]])</f>
        <v>32088285.714285713</v>
      </c>
      <c r="M361">
        <f>IF(ISNUMBER(예실[[#This Row],[실적]]), 예실[[#This Row],[실적]]/예실[[#This Row],[계정평균]], "")</f>
        <v>0.79807940592472559</v>
      </c>
      <c r="N361" t="str">
        <f>IF(예실[[#This Row],[평균대비배수]]="", "", IF(예실[[#This Row],[평균대비배수]]&gt;=튀는값배수기준, "원천확인", ""))</f>
        <v/>
      </c>
      <c r="O361" t="str">
        <f>예실[[#This Row],[계정코드]]&amp;"|"&amp;TEXT(예실[[#This Row],[월]], "yyyy-mm")</f>
        <v>6220|2025-03</v>
      </c>
      <c r="P361" s="28" t="str">
        <f>IFERROR(INDEX(보정[보정 값], MATCH(예실[[#This Row],[키]], 보정[키], 0)), "")</f>
        <v/>
      </c>
      <c r="Q361" s="28">
        <f>IF(예실[[#This Row],[보정값]]&lt;&gt;"", 예실[[#This Row],[보정값]], IF(예실[[#This Row],[실적]]="", "", 예실[[#This Row],[실적]]))</f>
        <v>25609000</v>
      </c>
      <c r="R361" t="str">
        <f>IF(예실[[#This Row],[분석실적]]="","MISSING", IF(NOT(ISNUMBER(예실[[#This Row],[분석실적]])),"INVALID", IF(예실[[#This Row],[예산]]=0,"NO_BUDGET","OK")))</f>
        <v>OK</v>
      </c>
      <c r="S361" s="5">
        <f>IF(예실[[#This Row],[데이터상태]]&lt;&gt;"OK", "", IF(예실[[#This Row],[계정유형]]="수익", 예실[[#This Row],[예산]]-예실[[#This Row],[분석실적]], 예실[[#This Row],[분석실적]]-예실[[#This Row],[예산]]))</f>
        <v>609000</v>
      </c>
      <c r="T361">
        <f>IF(예실[[#This Row],[데이터상태]]&lt;&gt;"OK", "", 예실[[#This Row],[불리금액]]/예실[[#This Row],[예산]])</f>
        <v>2.436E-2</v>
      </c>
      <c r="U3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2" spans="1:21">
      <c r="A362" t="s">
        <v>74</v>
      </c>
      <c r="B362" t="s">
        <v>75</v>
      </c>
      <c r="C362" s="6">
        <v>45748</v>
      </c>
      <c r="D362">
        <v>2025</v>
      </c>
      <c r="E362">
        <v>4</v>
      </c>
      <c r="F362">
        <v>2</v>
      </c>
      <c r="G362" s="5">
        <v>25000000</v>
      </c>
      <c r="H362" s="5">
        <v>25687000</v>
      </c>
      <c r="I362" t="s">
        <v>51</v>
      </c>
      <c r="J362" t="s">
        <v>73</v>
      </c>
      <c r="K362">
        <f>COUNTIFS(예실[계정코드], 예실[[#This Row],[계정코드]], 예실[월], 예실[[#This Row],[월]])</f>
        <v>1</v>
      </c>
      <c r="L362">
        <f>AVERAGEIFS(예실[실적], 예실[계정코드], 예실[[#This Row],[계정코드]])</f>
        <v>32088285.714285713</v>
      </c>
      <c r="M362">
        <f>IF(ISNUMBER(예실[[#This Row],[실적]]), 예실[[#This Row],[실적]]/예실[[#This Row],[계정평균]], "")</f>
        <v>0.80051019953877256</v>
      </c>
      <c r="N362" t="str">
        <f>IF(예실[[#This Row],[평균대비배수]]="", "", IF(예실[[#This Row],[평균대비배수]]&gt;=튀는값배수기준, "원천확인", ""))</f>
        <v/>
      </c>
      <c r="O362" t="str">
        <f>예실[[#This Row],[계정코드]]&amp;"|"&amp;TEXT(예실[[#This Row],[월]], "yyyy-mm")</f>
        <v>6220|2025-04</v>
      </c>
      <c r="P362" s="28" t="str">
        <f>IFERROR(INDEX(보정[보정 값], MATCH(예실[[#This Row],[키]], 보정[키], 0)), "")</f>
        <v/>
      </c>
      <c r="Q362" s="28">
        <f>IF(예실[[#This Row],[보정값]]&lt;&gt;"", 예실[[#This Row],[보정값]], IF(예실[[#This Row],[실적]]="", "", 예실[[#This Row],[실적]]))</f>
        <v>25687000</v>
      </c>
      <c r="R362" t="str">
        <f>IF(예실[[#This Row],[분석실적]]="","MISSING", IF(NOT(ISNUMBER(예실[[#This Row],[분석실적]])),"INVALID", IF(예실[[#This Row],[예산]]=0,"NO_BUDGET","OK")))</f>
        <v>OK</v>
      </c>
      <c r="S362" s="5">
        <f>IF(예실[[#This Row],[데이터상태]]&lt;&gt;"OK", "", IF(예실[[#This Row],[계정유형]]="수익", 예실[[#This Row],[예산]]-예실[[#This Row],[분석실적]], 예실[[#This Row],[분석실적]]-예실[[#This Row],[예산]]))</f>
        <v>687000</v>
      </c>
      <c r="T362">
        <f>IF(예실[[#This Row],[데이터상태]]&lt;&gt;"OK", "", 예실[[#This Row],[불리금액]]/예실[[#This Row],[예산]])</f>
        <v>2.7480000000000001E-2</v>
      </c>
      <c r="U3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3" spans="1:21">
      <c r="A363" t="s">
        <v>74</v>
      </c>
      <c r="B363" t="s">
        <v>75</v>
      </c>
      <c r="C363" s="6">
        <v>45778</v>
      </c>
      <c r="D363">
        <v>2025</v>
      </c>
      <c r="E363">
        <v>5</v>
      </c>
      <c r="F363">
        <v>2</v>
      </c>
      <c r="G363" s="5">
        <v>25000000</v>
      </c>
      <c r="H363" s="5">
        <v>25432000</v>
      </c>
      <c r="I363" t="s">
        <v>51</v>
      </c>
      <c r="J363" t="s">
        <v>73</v>
      </c>
      <c r="K363">
        <f>COUNTIFS(예실[계정코드], 예실[[#This Row],[계정코드]], 예실[월], 예실[[#This Row],[월]])</f>
        <v>1</v>
      </c>
      <c r="L363">
        <f>AVERAGEIFS(예실[실적], 예실[계정코드], 예실[[#This Row],[계정코드]])</f>
        <v>32088285.714285713</v>
      </c>
      <c r="M363">
        <f>IF(ISNUMBER(예실[[#This Row],[실적]]), 예실[[#This Row],[실적]]/예실[[#This Row],[계정평균]], "")</f>
        <v>0.79256337426208057</v>
      </c>
      <c r="N363" t="str">
        <f>IF(예실[[#This Row],[평균대비배수]]="", "", IF(예실[[#This Row],[평균대비배수]]&gt;=튀는값배수기준, "원천확인", ""))</f>
        <v/>
      </c>
      <c r="O363" t="str">
        <f>예실[[#This Row],[계정코드]]&amp;"|"&amp;TEXT(예실[[#This Row],[월]], "yyyy-mm")</f>
        <v>6220|2025-05</v>
      </c>
      <c r="P363" s="28" t="str">
        <f>IFERROR(INDEX(보정[보정 값], MATCH(예실[[#This Row],[키]], 보정[키], 0)), "")</f>
        <v/>
      </c>
      <c r="Q363" s="28">
        <f>IF(예실[[#This Row],[보정값]]&lt;&gt;"", 예실[[#This Row],[보정값]], IF(예실[[#This Row],[실적]]="", "", 예실[[#This Row],[실적]]))</f>
        <v>25432000</v>
      </c>
      <c r="R363" t="str">
        <f>IF(예실[[#This Row],[분석실적]]="","MISSING", IF(NOT(ISNUMBER(예실[[#This Row],[분석실적]])),"INVALID", IF(예실[[#This Row],[예산]]=0,"NO_BUDGET","OK")))</f>
        <v>OK</v>
      </c>
      <c r="S363" s="5">
        <f>IF(예실[[#This Row],[데이터상태]]&lt;&gt;"OK", "", IF(예실[[#This Row],[계정유형]]="수익", 예실[[#This Row],[예산]]-예실[[#This Row],[분석실적]], 예실[[#This Row],[분석실적]]-예실[[#This Row],[예산]]))</f>
        <v>432000</v>
      </c>
      <c r="T363">
        <f>IF(예실[[#This Row],[데이터상태]]&lt;&gt;"OK", "", 예실[[#This Row],[불리금액]]/예실[[#This Row],[예산]])</f>
        <v>1.728E-2</v>
      </c>
      <c r="U3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4" spans="1:21">
      <c r="A364" t="s">
        <v>74</v>
      </c>
      <c r="B364" t="s">
        <v>75</v>
      </c>
      <c r="C364" s="6">
        <v>45809</v>
      </c>
      <c r="D364">
        <v>2025</v>
      </c>
      <c r="E364">
        <v>6</v>
      </c>
      <c r="F364">
        <v>2</v>
      </c>
      <c r="G364" s="5">
        <v>25000000</v>
      </c>
      <c r="H364" s="5">
        <v>25263000</v>
      </c>
      <c r="I364" t="s">
        <v>51</v>
      </c>
      <c r="J364" t="s">
        <v>73</v>
      </c>
      <c r="K364">
        <f>COUNTIFS(예실[계정코드], 예실[[#This Row],[계정코드]], 예실[월], 예실[[#This Row],[월]])</f>
        <v>1</v>
      </c>
      <c r="L364">
        <f>AVERAGEIFS(예실[실적], 예실[계정코드], 예실[[#This Row],[계정코드]])</f>
        <v>32088285.714285713</v>
      </c>
      <c r="M364">
        <f>IF(ISNUMBER(예실[[#This Row],[실적]]), 예실[[#This Row],[실적]]/예실[[#This Row],[계정평균]], "")</f>
        <v>0.78729665476497879</v>
      </c>
      <c r="N364" t="str">
        <f>IF(예실[[#This Row],[평균대비배수]]="", "", IF(예실[[#This Row],[평균대비배수]]&gt;=튀는값배수기준, "원천확인", ""))</f>
        <v/>
      </c>
      <c r="O364" t="str">
        <f>예실[[#This Row],[계정코드]]&amp;"|"&amp;TEXT(예실[[#This Row],[월]], "yyyy-mm")</f>
        <v>6220|2025-06</v>
      </c>
      <c r="P364" s="28" t="str">
        <f>IFERROR(INDEX(보정[보정 값], MATCH(예실[[#This Row],[키]], 보정[키], 0)), "")</f>
        <v/>
      </c>
      <c r="Q364" s="28">
        <f>IF(예실[[#This Row],[보정값]]&lt;&gt;"", 예실[[#This Row],[보정값]], IF(예실[[#This Row],[실적]]="", "", 예실[[#This Row],[실적]]))</f>
        <v>25263000</v>
      </c>
      <c r="R364" t="str">
        <f>IF(예실[[#This Row],[분석실적]]="","MISSING", IF(NOT(ISNUMBER(예실[[#This Row],[분석실적]])),"INVALID", IF(예실[[#This Row],[예산]]=0,"NO_BUDGET","OK")))</f>
        <v>OK</v>
      </c>
      <c r="S364" s="5">
        <f>IF(예실[[#This Row],[데이터상태]]&lt;&gt;"OK", "", IF(예실[[#This Row],[계정유형]]="수익", 예실[[#This Row],[예산]]-예실[[#This Row],[분석실적]], 예실[[#This Row],[분석실적]]-예실[[#This Row],[예산]]))</f>
        <v>263000</v>
      </c>
      <c r="T364">
        <f>IF(예실[[#This Row],[데이터상태]]&lt;&gt;"OK", "", 예실[[#This Row],[불리금액]]/예실[[#This Row],[예산]])</f>
        <v>1.052E-2</v>
      </c>
      <c r="U3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5" spans="1:21">
      <c r="A365" t="s">
        <v>74</v>
      </c>
      <c r="B365" t="s">
        <v>75</v>
      </c>
      <c r="C365" s="6">
        <v>45839</v>
      </c>
      <c r="D365">
        <v>2025</v>
      </c>
      <c r="E365">
        <v>7</v>
      </c>
      <c r="F365">
        <v>3</v>
      </c>
      <c r="G365" s="5">
        <v>45000000</v>
      </c>
      <c r="H365" s="5">
        <v>43960000</v>
      </c>
      <c r="I365" t="s">
        <v>51</v>
      </c>
      <c r="J365" t="s">
        <v>73</v>
      </c>
      <c r="K365">
        <f>COUNTIFS(예실[계정코드], 예실[[#This Row],[계정코드]], 예실[월], 예실[[#This Row],[월]])</f>
        <v>1</v>
      </c>
      <c r="L365">
        <f>AVERAGEIFS(예실[실적], 예실[계정코드], 예실[[#This Row],[계정코드]])</f>
        <v>32088285.714285713</v>
      </c>
      <c r="M365">
        <f>IF(ISNUMBER(예실[[#This Row],[실적]]), 예실[[#This Row],[실적]]/예실[[#This Row],[계정평균]], "")</f>
        <v>1.3699703496603122</v>
      </c>
      <c r="N365" t="str">
        <f>IF(예실[[#This Row],[평균대비배수]]="", "", IF(예실[[#This Row],[평균대비배수]]&gt;=튀는값배수기준, "원천확인", ""))</f>
        <v/>
      </c>
      <c r="O365" t="str">
        <f>예실[[#This Row],[계정코드]]&amp;"|"&amp;TEXT(예실[[#This Row],[월]], "yyyy-mm")</f>
        <v>6220|2025-07</v>
      </c>
      <c r="P365" s="28" t="str">
        <f>IFERROR(INDEX(보정[보정 값], MATCH(예실[[#This Row],[키]], 보정[키], 0)), "")</f>
        <v/>
      </c>
      <c r="Q365" s="28">
        <f>IF(예실[[#This Row],[보정값]]&lt;&gt;"", 예실[[#This Row],[보정값]], IF(예실[[#This Row],[실적]]="", "", 예실[[#This Row],[실적]]))</f>
        <v>43960000</v>
      </c>
      <c r="R365" t="str">
        <f>IF(예실[[#This Row],[분석실적]]="","MISSING", IF(NOT(ISNUMBER(예실[[#This Row],[분석실적]])),"INVALID", IF(예실[[#This Row],[예산]]=0,"NO_BUDGET","OK")))</f>
        <v>OK</v>
      </c>
      <c r="S365" s="5">
        <f>IF(예실[[#This Row],[데이터상태]]&lt;&gt;"OK", "", IF(예실[[#This Row],[계정유형]]="수익", 예실[[#This Row],[예산]]-예실[[#This Row],[분석실적]], 예실[[#This Row],[분석실적]]-예실[[#This Row],[예산]]))</f>
        <v>-1040000</v>
      </c>
      <c r="T365">
        <f>IF(예실[[#This Row],[데이터상태]]&lt;&gt;"OK", "", 예실[[#This Row],[불리금액]]/예실[[#This Row],[예산]])</f>
        <v>-2.311111111111111E-2</v>
      </c>
      <c r="U3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6" spans="1:21">
      <c r="A366" t="s">
        <v>74</v>
      </c>
      <c r="B366" t="s">
        <v>75</v>
      </c>
      <c r="C366" s="6">
        <v>45870</v>
      </c>
      <c r="D366">
        <v>2025</v>
      </c>
      <c r="E366">
        <v>8</v>
      </c>
      <c r="F366">
        <v>3</v>
      </c>
      <c r="G366" s="5">
        <v>45000000</v>
      </c>
      <c r="H366" s="5">
        <v>45851000</v>
      </c>
      <c r="I366" t="s">
        <v>51</v>
      </c>
      <c r="J366" t="s">
        <v>73</v>
      </c>
      <c r="K366">
        <f>COUNTIFS(예실[계정코드], 예실[[#This Row],[계정코드]], 예실[월], 예실[[#This Row],[월]])</f>
        <v>1</v>
      </c>
      <c r="L366">
        <f>AVERAGEIFS(예실[실적], 예실[계정코드], 예실[[#This Row],[계정코드]])</f>
        <v>32088285.714285713</v>
      </c>
      <c r="M366">
        <f>IF(ISNUMBER(예실[[#This Row],[실적]]), 예실[[#This Row],[실적]]/예실[[#This Row],[계정평균]], "")</f>
        <v>1.4289015127906046</v>
      </c>
      <c r="N366" t="str">
        <f>IF(예실[[#This Row],[평균대비배수]]="", "", IF(예실[[#This Row],[평균대비배수]]&gt;=튀는값배수기준, "원천확인", ""))</f>
        <v/>
      </c>
      <c r="O366" t="str">
        <f>예실[[#This Row],[계정코드]]&amp;"|"&amp;TEXT(예실[[#This Row],[월]], "yyyy-mm")</f>
        <v>6220|2025-08</v>
      </c>
      <c r="P366" s="28" t="str">
        <f>IFERROR(INDEX(보정[보정 값], MATCH(예실[[#This Row],[키]], 보정[키], 0)), "")</f>
        <v/>
      </c>
      <c r="Q366" s="28">
        <f>IF(예실[[#This Row],[보정값]]&lt;&gt;"", 예실[[#This Row],[보정값]], IF(예실[[#This Row],[실적]]="", "", 예실[[#This Row],[실적]]))</f>
        <v>45851000</v>
      </c>
      <c r="R366" t="str">
        <f>IF(예실[[#This Row],[분석실적]]="","MISSING", IF(NOT(ISNUMBER(예실[[#This Row],[분석실적]])),"INVALID", IF(예실[[#This Row],[예산]]=0,"NO_BUDGET","OK")))</f>
        <v>OK</v>
      </c>
      <c r="S366" s="5">
        <f>IF(예실[[#This Row],[데이터상태]]&lt;&gt;"OK", "", IF(예실[[#This Row],[계정유형]]="수익", 예실[[#This Row],[예산]]-예실[[#This Row],[분석실적]], 예실[[#This Row],[분석실적]]-예실[[#This Row],[예산]]))</f>
        <v>851000</v>
      </c>
      <c r="T366">
        <f>IF(예실[[#This Row],[데이터상태]]&lt;&gt;"OK", "", 예실[[#This Row],[불리금액]]/예실[[#This Row],[예산]])</f>
        <v>1.8911111111111111E-2</v>
      </c>
      <c r="U3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7" spans="1:21">
      <c r="A367" t="s">
        <v>74</v>
      </c>
      <c r="B367" t="s">
        <v>75</v>
      </c>
      <c r="C367" s="6">
        <v>45901</v>
      </c>
      <c r="D367">
        <v>2025</v>
      </c>
      <c r="E367">
        <v>9</v>
      </c>
      <c r="F367">
        <v>3</v>
      </c>
      <c r="G367" s="5">
        <v>25000000</v>
      </c>
      <c r="H367" s="5">
        <v>25752000</v>
      </c>
      <c r="I367" t="s">
        <v>51</v>
      </c>
      <c r="J367" t="s">
        <v>73</v>
      </c>
      <c r="K367">
        <f>COUNTIFS(예실[계정코드], 예실[[#This Row],[계정코드]], 예실[월], 예실[[#This Row],[월]])</f>
        <v>1</v>
      </c>
      <c r="L367">
        <f>AVERAGEIFS(예실[실적], 예실[계정코드], 예실[[#This Row],[계정코드]])</f>
        <v>32088285.714285713</v>
      </c>
      <c r="M367">
        <f>IF(ISNUMBER(예실[[#This Row],[실적]]), 예실[[#This Row],[실적]]/예실[[#This Row],[계정평균]], "")</f>
        <v>0.80253586088381168</v>
      </c>
      <c r="N367" t="str">
        <f>IF(예실[[#This Row],[평균대비배수]]="", "", IF(예실[[#This Row],[평균대비배수]]&gt;=튀는값배수기준, "원천확인", ""))</f>
        <v/>
      </c>
      <c r="O367" t="str">
        <f>예실[[#This Row],[계정코드]]&amp;"|"&amp;TEXT(예실[[#This Row],[월]], "yyyy-mm")</f>
        <v>6220|2025-09</v>
      </c>
      <c r="P367" s="28" t="str">
        <f>IFERROR(INDEX(보정[보정 값], MATCH(예실[[#This Row],[키]], 보정[키], 0)), "")</f>
        <v/>
      </c>
      <c r="Q367" s="28">
        <f>IF(예실[[#This Row],[보정값]]&lt;&gt;"", 예실[[#This Row],[보정값]], IF(예실[[#This Row],[실적]]="", "", 예실[[#This Row],[실적]]))</f>
        <v>25752000</v>
      </c>
      <c r="R367" t="str">
        <f>IF(예실[[#This Row],[분석실적]]="","MISSING", IF(NOT(ISNUMBER(예실[[#This Row],[분석실적]])),"INVALID", IF(예실[[#This Row],[예산]]=0,"NO_BUDGET","OK")))</f>
        <v>OK</v>
      </c>
      <c r="S367" s="5">
        <f>IF(예실[[#This Row],[데이터상태]]&lt;&gt;"OK", "", IF(예실[[#This Row],[계정유형]]="수익", 예실[[#This Row],[예산]]-예실[[#This Row],[분석실적]], 예실[[#This Row],[분석실적]]-예실[[#This Row],[예산]]))</f>
        <v>752000</v>
      </c>
      <c r="T367">
        <f>IF(예실[[#This Row],[데이터상태]]&lt;&gt;"OK", "", 예실[[#This Row],[불리금액]]/예실[[#This Row],[예산]])</f>
        <v>3.0079999999999999E-2</v>
      </c>
      <c r="U3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8" spans="1:21">
      <c r="A368" t="s">
        <v>74</v>
      </c>
      <c r="B368" t="s">
        <v>75</v>
      </c>
      <c r="C368" s="6">
        <v>45931</v>
      </c>
      <c r="D368">
        <v>2025</v>
      </c>
      <c r="E368">
        <v>10</v>
      </c>
      <c r="F368">
        <v>4</v>
      </c>
      <c r="G368" s="5">
        <v>25000000</v>
      </c>
      <c r="H368" s="5">
        <v>24515000</v>
      </c>
      <c r="I368" t="s">
        <v>51</v>
      </c>
      <c r="J368" t="s">
        <v>73</v>
      </c>
      <c r="K368">
        <f>COUNTIFS(예실[계정코드], 예실[[#This Row],[계정코드]], 예실[월], 예실[[#This Row],[월]])</f>
        <v>1</v>
      </c>
      <c r="L368">
        <f>AVERAGEIFS(예실[실적], 예실[계정코드], 예실[[#This Row],[계정코드]])</f>
        <v>32088285.714285713</v>
      </c>
      <c r="M368">
        <f>IF(ISNUMBER(예실[[#This Row],[실적]]), 예실[[#This Row],[실적]]/예실[[#This Row],[계정평균]], "")</f>
        <v>0.76398596728668233</v>
      </c>
      <c r="N368" t="str">
        <f>IF(예실[[#This Row],[평균대비배수]]="", "", IF(예실[[#This Row],[평균대비배수]]&gt;=튀는값배수기준, "원천확인", ""))</f>
        <v/>
      </c>
      <c r="O368" t="str">
        <f>예실[[#This Row],[계정코드]]&amp;"|"&amp;TEXT(예실[[#This Row],[월]], "yyyy-mm")</f>
        <v>6220|2025-10</v>
      </c>
      <c r="P368" s="28" t="str">
        <f>IFERROR(INDEX(보정[보정 값], MATCH(예실[[#This Row],[키]], 보정[키], 0)), "")</f>
        <v/>
      </c>
      <c r="Q368" s="28">
        <f>IF(예실[[#This Row],[보정값]]&lt;&gt;"", 예실[[#This Row],[보정값]], IF(예실[[#This Row],[실적]]="", "", 예실[[#This Row],[실적]]))</f>
        <v>24515000</v>
      </c>
      <c r="R368" t="str">
        <f>IF(예실[[#This Row],[분석실적]]="","MISSING", IF(NOT(ISNUMBER(예실[[#This Row],[분석실적]])),"INVALID", IF(예실[[#This Row],[예산]]=0,"NO_BUDGET","OK")))</f>
        <v>OK</v>
      </c>
      <c r="S368" s="5">
        <f>IF(예실[[#This Row],[데이터상태]]&lt;&gt;"OK", "", IF(예실[[#This Row],[계정유형]]="수익", 예실[[#This Row],[예산]]-예실[[#This Row],[분석실적]], 예실[[#This Row],[분석실적]]-예실[[#This Row],[예산]]))</f>
        <v>-485000</v>
      </c>
      <c r="T368">
        <f>IF(예실[[#This Row],[데이터상태]]&lt;&gt;"OK", "", 예실[[#This Row],[불리금액]]/예실[[#This Row],[예산]])</f>
        <v>-1.9400000000000001E-2</v>
      </c>
      <c r="U3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69" spans="1:21">
      <c r="A369" t="s">
        <v>74</v>
      </c>
      <c r="B369" t="s">
        <v>75</v>
      </c>
      <c r="C369" s="6">
        <v>45962</v>
      </c>
      <c r="D369">
        <v>2025</v>
      </c>
      <c r="E369">
        <v>11</v>
      </c>
      <c r="F369">
        <v>4</v>
      </c>
      <c r="G369" s="5">
        <v>25000000</v>
      </c>
      <c r="H369" s="5">
        <v>24630000</v>
      </c>
      <c r="I369" t="s">
        <v>51</v>
      </c>
      <c r="J369" t="s">
        <v>73</v>
      </c>
      <c r="K369">
        <f>COUNTIFS(예실[계정코드], 예실[[#This Row],[계정코드]], 예실[월], 예실[[#This Row],[월]])</f>
        <v>1</v>
      </c>
      <c r="L369">
        <f>AVERAGEIFS(예실[실적], 예실[계정코드], 예실[[#This Row],[계정코드]])</f>
        <v>32088285.714285713</v>
      </c>
      <c r="M369">
        <f>IF(ISNUMBER(예실[[#This Row],[실적]]), 예실[[#This Row],[실적]]/예실[[#This Row],[계정평균]], "")</f>
        <v>0.76756982966636689</v>
      </c>
      <c r="N369" t="str">
        <f>IF(예실[[#This Row],[평균대비배수]]="", "", IF(예실[[#This Row],[평균대비배수]]&gt;=튀는값배수기준, "원천확인", ""))</f>
        <v/>
      </c>
      <c r="O369" t="str">
        <f>예실[[#This Row],[계정코드]]&amp;"|"&amp;TEXT(예실[[#This Row],[월]], "yyyy-mm")</f>
        <v>6220|2025-11</v>
      </c>
      <c r="P369" s="28" t="str">
        <f>IFERROR(INDEX(보정[보정 값], MATCH(예실[[#This Row],[키]], 보정[키], 0)), "")</f>
        <v/>
      </c>
      <c r="Q369" s="28">
        <f>IF(예실[[#This Row],[보정값]]&lt;&gt;"", 예실[[#This Row],[보정값]], IF(예실[[#This Row],[실적]]="", "", 예실[[#This Row],[실적]]))</f>
        <v>24630000</v>
      </c>
      <c r="R369" t="str">
        <f>IF(예실[[#This Row],[분석실적]]="","MISSING", IF(NOT(ISNUMBER(예실[[#This Row],[분석실적]])),"INVALID", IF(예실[[#This Row],[예산]]=0,"NO_BUDGET","OK")))</f>
        <v>OK</v>
      </c>
      <c r="S369" s="5">
        <f>IF(예실[[#This Row],[데이터상태]]&lt;&gt;"OK", "", IF(예실[[#This Row],[계정유형]]="수익", 예실[[#This Row],[예산]]-예실[[#This Row],[분석실적]], 예실[[#This Row],[분석실적]]-예실[[#This Row],[예산]]))</f>
        <v>-370000</v>
      </c>
      <c r="T369">
        <f>IF(예실[[#This Row],[데이터상태]]&lt;&gt;"OK", "", 예실[[#This Row],[불리금액]]/예실[[#This Row],[예산]])</f>
        <v>-1.4800000000000001E-2</v>
      </c>
      <c r="U3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0" spans="1:21">
      <c r="A370" t="s">
        <v>74</v>
      </c>
      <c r="B370" t="s">
        <v>75</v>
      </c>
      <c r="C370" s="6">
        <v>45992</v>
      </c>
      <c r="D370">
        <v>2025</v>
      </c>
      <c r="E370">
        <v>12</v>
      </c>
      <c r="F370">
        <v>4</v>
      </c>
      <c r="G370" s="5">
        <v>40000000</v>
      </c>
      <c r="H370" s="5">
        <v>41034000</v>
      </c>
      <c r="I370" t="s">
        <v>51</v>
      </c>
      <c r="J370" t="s">
        <v>73</v>
      </c>
      <c r="K370">
        <f>COUNTIFS(예실[계정코드], 예실[[#This Row],[계정코드]], 예실[월], 예실[[#This Row],[월]])</f>
        <v>1</v>
      </c>
      <c r="L370">
        <f>AVERAGEIFS(예실[실적], 예실[계정코드], 예실[[#This Row],[계정코드]])</f>
        <v>32088285.714285713</v>
      </c>
      <c r="M370">
        <f>IF(ISNUMBER(예실[[#This Row],[실적]]), 예실[[#This Row],[실적]]/예실[[#This Row],[계정평균]], "")</f>
        <v>1.2787844251128584</v>
      </c>
      <c r="N370" t="str">
        <f>IF(예실[[#This Row],[평균대비배수]]="", "", IF(예실[[#This Row],[평균대비배수]]&gt;=튀는값배수기준, "원천확인", ""))</f>
        <v/>
      </c>
      <c r="O370" t="str">
        <f>예실[[#This Row],[계정코드]]&amp;"|"&amp;TEXT(예실[[#This Row],[월]], "yyyy-mm")</f>
        <v>6220|2025-12</v>
      </c>
      <c r="P370" s="28" t="str">
        <f>IFERROR(INDEX(보정[보정 값], MATCH(예실[[#This Row],[키]], 보정[키], 0)), "")</f>
        <v/>
      </c>
      <c r="Q370" s="28">
        <f>IF(예실[[#This Row],[보정값]]&lt;&gt;"", 예실[[#This Row],[보정값]], IF(예실[[#This Row],[실적]]="", "", 예실[[#This Row],[실적]]))</f>
        <v>41034000</v>
      </c>
      <c r="R370" t="str">
        <f>IF(예실[[#This Row],[분석실적]]="","MISSING", IF(NOT(ISNUMBER(예실[[#This Row],[분석실적]])),"INVALID", IF(예실[[#This Row],[예산]]=0,"NO_BUDGET","OK")))</f>
        <v>OK</v>
      </c>
      <c r="S370" s="5">
        <f>IF(예실[[#This Row],[데이터상태]]&lt;&gt;"OK", "", IF(예실[[#This Row],[계정유형]]="수익", 예실[[#This Row],[예산]]-예실[[#This Row],[분석실적]], 예실[[#This Row],[분석실적]]-예실[[#This Row],[예산]]))</f>
        <v>1034000</v>
      </c>
      <c r="T370">
        <f>IF(예실[[#This Row],[데이터상태]]&lt;&gt;"OK", "", 예실[[#This Row],[불리금액]]/예실[[#This Row],[예산]])</f>
        <v>2.5850000000000001E-2</v>
      </c>
      <c r="U3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1" spans="1:21">
      <c r="A371" t="s">
        <v>74</v>
      </c>
      <c r="B371" t="s">
        <v>75</v>
      </c>
      <c r="C371" s="6">
        <v>46023</v>
      </c>
      <c r="D371">
        <v>2026</v>
      </c>
      <c r="E371">
        <v>1</v>
      </c>
      <c r="F371">
        <v>1</v>
      </c>
      <c r="G371" s="5">
        <v>40000000</v>
      </c>
      <c r="H371" s="5">
        <v>39278000</v>
      </c>
      <c r="I371" t="s">
        <v>51</v>
      </c>
      <c r="J371" t="s">
        <v>73</v>
      </c>
      <c r="K371">
        <f>COUNTIFS(예실[계정코드], 예실[[#This Row],[계정코드]], 예실[월], 예실[[#This Row],[월]])</f>
        <v>1</v>
      </c>
      <c r="L371">
        <f>AVERAGEIFS(예실[실적], 예실[계정코드], 예실[[#This Row],[계정코드]])</f>
        <v>32088285.714285713</v>
      </c>
      <c r="M371">
        <f>IF(ISNUMBER(예실[[#This Row],[실적]]), 예실[[#This Row],[실적]]/예실[[#This Row],[계정평균]], "")</f>
        <v>1.2240604047761088</v>
      </c>
      <c r="N371" t="str">
        <f>IF(예실[[#This Row],[평균대비배수]]="", "", IF(예실[[#This Row],[평균대비배수]]&gt;=튀는값배수기준, "원천확인", ""))</f>
        <v/>
      </c>
      <c r="O371" t="str">
        <f>예실[[#This Row],[계정코드]]&amp;"|"&amp;TEXT(예실[[#This Row],[월]], "yyyy-mm")</f>
        <v>6220|2026-01</v>
      </c>
      <c r="P371" s="28" t="str">
        <f>IFERROR(INDEX(보정[보정 값], MATCH(예실[[#This Row],[키]], 보정[키], 0)), "")</f>
        <v/>
      </c>
      <c r="Q371" s="28">
        <f>IF(예실[[#This Row],[보정값]]&lt;&gt;"", 예실[[#This Row],[보정값]], IF(예실[[#This Row],[실적]]="", "", 예실[[#This Row],[실적]]))</f>
        <v>39278000</v>
      </c>
      <c r="R371" t="str">
        <f>IF(예실[[#This Row],[분석실적]]="","MISSING", IF(NOT(ISNUMBER(예실[[#This Row],[분석실적]])),"INVALID", IF(예실[[#This Row],[예산]]=0,"NO_BUDGET","OK")))</f>
        <v>OK</v>
      </c>
      <c r="S371" s="5">
        <f>IF(예실[[#This Row],[데이터상태]]&lt;&gt;"OK", "", IF(예실[[#This Row],[계정유형]]="수익", 예실[[#This Row],[예산]]-예실[[#This Row],[분석실적]], 예실[[#This Row],[분석실적]]-예실[[#This Row],[예산]]))</f>
        <v>-722000</v>
      </c>
      <c r="T371">
        <f>IF(예실[[#This Row],[데이터상태]]&lt;&gt;"OK", "", 예실[[#This Row],[불리금액]]/예실[[#This Row],[예산]])</f>
        <v>-1.805E-2</v>
      </c>
      <c r="U3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2" spans="1:21">
      <c r="A372" t="s">
        <v>74</v>
      </c>
      <c r="B372" t="s">
        <v>75</v>
      </c>
      <c r="C372" s="6">
        <v>46054</v>
      </c>
      <c r="D372">
        <v>2026</v>
      </c>
      <c r="E372">
        <v>2</v>
      </c>
      <c r="F372">
        <v>1</v>
      </c>
      <c r="G372" s="5">
        <v>35000000</v>
      </c>
      <c r="H372" s="5">
        <v>35350000</v>
      </c>
      <c r="I372" t="s">
        <v>51</v>
      </c>
      <c r="J372" t="s">
        <v>73</v>
      </c>
      <c r="K372">
        <f>COUNTIFS(예실[계정코드], 예실[[#This Row],[계정코드]], 예실[월], 예실[[#This Row],[월]])</f>
        <v>1</v>
      </c>
      <c r="L372">
        <f>AVERAGEIFS(예실[실적], 예실[계정코드], 예실[[#This Row],[계정코드]])</f>
        <v>32088285.714285713</v>
      </c>
      <c r="M372">
        <f>IF(ISNUMBER(예실[[#This Row],[실적]]), 예실[[#This Row],[실적]]/예실[[#This Row],[계정평균]], "")</f>
        <v>1.1016481314943594</v>
      </c>
      <c r="N372" t="str">
        <f>IF(예실[[#This Row],[평균대비배수]]="", "", IF(예실[[#This Row],[평균대비배수]]&gt;=튀는값배수기준, "원천확인", ""))</f>
        <v/>
      </c>
      <c r="O372" t="str">
        <f>예실[[#This Row],[계정코드]]&amp;"|"&amp;TEXT(예실[[#This Row],[월]], "yyyy-mm")</f>
        <v>6220|2026-02</v>
      </c>
      <c r="P372" s="28" t="str">
        <f>IFERROR(INDEX(보정[보정 값], MATCH(예실[[#This Row],[키]], 보정[키], 0)), "")</f>
        <v/>
      </c>
      <c r="Q372" s="28">
        <f>IF(예실[[#This Row],[보정값]]&lt;&gt;"", 예실[[#This Row],[보정값]], IF(예실[[#This Row],[실적]]="", "", 예실[[#This Row],[실적]]))</f>
        <v>35350000</v>
      </c>
      <c r="R372" t="str">
        <f>IF(예실[[#This Row],[분석실적]]="","MISSING", IF(NOT(ISNUMBER(예실[[#This Row],[분석실적]])),"INVALID", IF(예실[[#This Row],[예산]]=0,"NO_BUDGET","OK")))</f>
        <v>OK</v>
      </c>
      <c r="S372" s="5">
        <f>IF(예실[[#This Row],[데이터상태]]&lt;&gt;"OK", "", IF(예실[[#This Row],[계정유형]]="수익", 예실[[#This Row],[예산]]-예실[[#This Row],[분석실적]], 예실[[#This Row],[분석실적]]-예실[[#This Row],[예산]]))</f>
        <v>350000</v>
      </c>
      <c r="T372">
        <f>IF(예실[[#This Row],[데이터상태]]&lt;&gt;"OK", "", 예실[[#This Row],[불리금액]]/예실[[#This Row],[예산]])</f>
        <v>0.01</v>
      </c>
      <c r="U3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3" spans="1:21">
      <c r="A373" t="s">
        <v>74</v>
      </c>
      <c r="B373" t="s">
        <v>75</v>
      </c>
      <c r="C373" s="6">
        <v>46082</v>
      </c>
      <c r="D373">
        <v>2026</v>
      </c>
      <c r="E373">
        <v>3</v>
      </c>
      <c r="F373">
        <v>1</v>
      </c>
      <c r="G373" s="5">
        <v>25000000</v>
      </c>
      <c r="H373" s="5">
        <v>25275000</v>
      </c>
      <c r="I373" t="s">
        <v>51</v>
      </c>
      <c r="J373" t="s">
        <v>73</v>
      </c>
      <c r="K373">
        <f>COUNTIFS(예실[계정코드], 예실[[#This Row],[계정코드]], 예실[월], 예실[[#This Row],[월]])</f>
        <v>1</v>
      </c>
      <c r="L373">
        <f>AVERAGEIFS(예실[실적], 예실[계정코드], 예실[[#This Row],[계정코드]])</f>
        <v>32088285.714285713</v>
      </c>
      <c r="M373">
        <f>IF(ISNUMBER(예실[[#This Row],[실적]]), 예실[[#This Row],[실적]]/예실[[#This Row],[계정평균]], "")</f>
        <v>0.78767062301329371</v>
      </c>
      <c r="N373" t="str">
        <f>IF(예실[[#This Row],[평균대비배수]]="", "", IF(예실[[#This Row],[평균대비배수]]&gt;=튀는값배수기준, "원천확인", ""))</f>
        <v/>
      </c>
      <c r="O373" t="str">
        <f>예실[[#This Row],[계정코드]]&amp;"|"&amp;TEXT(예실[[#This Row],[월]], "yyyy-mm")</f>
        <v>6220|2026-03</v>
      </c>
      <c r="P373" s="28" t="str">
        <f>IFERROR(INDEX(보정[보정 값], MATCH(예실[[#This Row],[키]], 보정[키], 0)), "")</f>
        <v/>
      </c>
      <c r="Q373" s="28">
        <f>IF(예실[[#This Row],[보정값]]&lt;&gt;"", 예실[[#This Row],[보정값]], IF(예실[[#This Row],[실적]]="", "", 예실[[#This Row],[실적]]))</f>
        <v>25275000</v>
      </c>
      <c r="R373" t="str">
        <f>IF(예실[[#This Row],[분석실적]]="","MISSING", IF(NOT(ISNUMBER(예실[[#This Row],[분석실적]])),"INVALID", IF(예실[[#This Row],[예산]]=0,"NO_BUDGET","OK")))</f>
        <v>OK</v>
      </c>
      <c r="S373" s="5">
        <f>IF(예실[[#This Row],[데이터상태]]&lt;&gt;"OK", "", IF(예실[[#This Row],[계정유형]]="수익", 예실[[#This Row],[예산]]-예실[[#This Row],[분석실적]], 예실[[#This Row],[분석실적]]-예실[[#This Row],[예산]]))</f>
        <v>275000</v>
      </c>
      <c r="T373">
        <f>IF(예실[[#This Row],[데이터상태]]&lt;&gt;"OK", "", 예실[[#This Row],[불리금액]]/예실[[#This Row],[예산]])</f>
        <v>1.0999999999999999E-2</v>
      </c>
      <c r="U3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4" spans="1:21">
      <c r="A374" t="s">
        <v>74</v>
      </c>
      <c r="B374" t="s">
        <v>75</v>
      </c>
      <c r="C374" s="6">
        <v>46113</v>
      </c>
      <c r="D374">
        <v>2026</v>
      </c>
      <c r="E374">
        <v>4</v>
      </c>
      <c r="F374">
        <v>2</v>
      </c>
      <c r="G374" s="5">
        <v>25000000</v>
      </c>
      <c r="H374" s="5">
        <v>24627000</v>
      </c>
      <c r="I374" t="s">
        <v>51</v>
      </c>
      <c r="J374" t="s">
        <v>73</v>
      </c>
      <c r="K374">
        <f>COUNTIFS(예실[계정코드], 예실[[#This Row],[계정코드]], 예실[월], 예실[[#This Row],[월]])</f>
        <v>1</v>
      </c>
      <c r="L374">
        <f>AVERAGEIFS(예실[실적], 예실[계정코드], 예실[[#This Row],[계정코드]])</f>
        <v>32088285.714285713</v>
      </c>
      <c r="M374">
        <f>IF(ISNUMBER(예실[[#This Row],[실적]]), 예실[[#This Row],[실적]]/예실[[#This Row],[계정평균]], "")</f>
        <v>0.76747633760428824</v>
      </c>
      <c r="N374" t="str">
        <f>IF(예실[[#This Row],[평균대비배수]]="", "", IF(예실[[#This Row],[평균대비배수]]&gt;=튀는값배수기준, "원천확인", ""))</f>
        <v/>
      </c>
      <c r="O374" t="str">
        <f>예실[[#This Row],[계정코드]]&amp;"|"&amp;TEXT(예실[[#This Row],[월]], "yyyy-mm")</f>
        <v>6220|2026-04</v>
      </c>
      <c r="P374" s="28" t="str">
        <f>IFERROR(INDEX(보정[보정 값], MATCH(예실[[#This Row],[키]], 보정[키], 0)), "")</f>
        <v/>
      </c>
      <c r="Q374" s="28">
        <f>IF(예실[[#This Row],[보정값]]&lt;&gt;"", 예실[[#This Row],[보정값]], IF(예실[[#This Row],[실적]]="", "", 예실[[#This Row],[실적]]))</f>
        <v>24627000</v>
      </c>
      <c r="R374" t="str">
        <f>IF(예실[[#This Row],[분석실적]]="","MISSING", IF(NOT(ISNUMBER(예실[[#This Row],[분석실적]])),"INVALID", IF(예실[[#This Row],[예산]]=0,"NO_BUDGET","OK")))</f>
        <v>OK</v>
      </c>
      <c r="S374" s="5">
        <f>IF(예실[[#This Row],[데이터상태]]&lt;&gt;"OK", "", IF(예실[[#This Row],[계정유형]]="수익", 예실[[#This Row],[예산]]-예실[[#This Row],[분석실적]], 예실[[#This Row],[분석실적]]-예실[[#This Row],[예산]]))</f>
        <v>-373000</v>
      </c>
      <c r="T374">
        <f>IF(예실[[#This Row],[데이터상태]]&lt;&gt;"OK", "", 예실[[#This Row],[불리금액]]/예실[[#This Row],[예산]])</f>
        <v>-1.4919999999999999E-2</v>
      </c>
      <c r="U3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5" spans="1:21">
      <c r="A375" t="s">
        <v>74</v>
      </c>
      <c r="B375" t="s">
        <v>75</v>
      </c>
      <c r="C375" s="6">
        <v>46143</v>
      </c>
      <c r="D375">
        <v>2026</v>
      </c>
      <c r="E375">
        <v>5</v>
      </c>
      <c r="F375">
        <v>2</v>
      </c>
      <c r="G375" s="5">
        <v>25000000</v>
      </c>
      <c r="H375" s="5">
        <v>24585000</v>
      </c>
      <c r="I375" t="s">
        <v>51</v>
      </c>
      <c r="J375" t="s">
        <v>73</v>
      </c>
      <c r="K375">
        <f>COUNTIFS(예실[계정코드], 예실[[#This Row],[계정코드]], 예실[월], 예실[[#This Row],[월]])</f>
        <v>1</v>
      </c>
      <c r="L375">
        <f>AVERAGEIFS(예실[실적], 예실[계정코드], 예실[[#This Row],[계정코드]])</f>
        <v>32088285.714285713</v>
      </c>
      <c r="M375">
        <f>IF(ISNUMBER(예실[[#This Row],[실적]]), 예실[[#This Row],[실적]]/예실[[#This Row],[계정평균]], "")</f>
        <v>0.76616744873518605</v>
      </c>
      <c r="N375" t="str">
        <f>IF(예실[[#This Row],[평균대비배수]]="", "", IF(예실[[#This Row],[평균대비배수]]&gt;=튀는값배수기준, "원천확인", ""))</f>
        <v/>
      </c>
      <c r="O375" t="str">
        <f>예실[[#This Row],[계정코드]]&amp;"|"&amp;TEXT(예실[[#This Row],[월]], "yyyy-mm")</f>
        <v>6220|2026-05</v>
      </c>
      <c r="P375" s="28" t="str">
        <f>IFERROR(INDEX(보정[보정 값], MATCH(예실[[#This Row],[키]], 보정[키], 0)), "")</f>
        <v/>
      </c>
      <c r="Q375" s="28">
        <f>IF(예실[[#This Row],[보정값]]&lt;&gt;"", 예실[[#This Row],[보정값]], IF(예실[[#This Row],[실적]]="", "", 예실[[#This Row],[실적]]))</f>
        <v>24585000</v>
      </c>
      <c r="R375" t="str">
        <f>IF(예실[[#This Row],[분석실적]]="","MISSING", IF(NOT(ISNUMBER(예실[[#This Row],[분석실적]])),"INVALID", IF(예실[[#This Row],[예산]]=0,"NO_BUDGET","OK")))</f>
        <v>OK</v>
      </c>
      <c r="S375" s="5">
        <f>IF(예실[[#This Row],[데이터상태]]&lt;&gt;"OK", "", IF(예실[[#This Row],[계정유형]]="수익", 예실[[#This Row],[예산]]-예실[[#This Row],[분석실적]], 예실[[#This Row],[분석실적]]-예실[[#This Row],[예산]]))</f>
        <v>-415000</v>
      </c>
      <c r="T375">
        <f>IF(예실[[#This Row],[데이터상태]]&lt;&gt;"OK", "", 예실[[#This Row],[불리금액]]/예실[[#This Row],[예산]])</f>
        <v>-1.66E-2</v>
      </c>
      <c r="U3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6" spans="1:21">
      <c r="A376" t="s">
        <v>74</v>
      </c>
      <c r="B376" t="s">
        <v>75</v>
      </c>
      <c r="C376" s="6">
        <v>46174</v>
      </c>
      <c r="D376">
        <v>2026</v>
      </c>
      <c r="E376">
        <v>6</v>
      </c>
      <c r="F376">
        <v>2</v>
      </c>
      <c r="G376" s="5">
        <v>25000000</v>
      </c>
      <c r="H376" s="5">
        <v>24244000</v>
      </c>
      <c r="I376" t="s">
        <v>51</v>
      </c>
      <c r="J376" t="s">
        <v>73</v>
      </c>
      <c r="K376">
        <f>COUNTIFS(예실[계정코드], 예실[[#This Row],[계정코드]], 예실[월], 예실[[#This Row],[월]])</f>
        <v>1</v>
      </c>
      <c r="L376">
        <f>AVERAGEIFS(예실[실적], 예실[계정코드], 예실[[#This Row],[계정코드]])</f>
        <v>32088285.714285713</v>
      </c>
      <c r="M376">
        <f>IF(ISNUMBER(예실[[#This Row],[실적]]), 예실[[#This Row],[실적]]/예실[[#This Row],[계정평균]], "")</f>
        <v>0.75554051767890373</v>
      </c>
      <c r="N376" t="str">
        <f>IF(예실[[#This Row],[평균대비배수]]="", "", IF(예실[[#This Row],[평균대비배수]]&gt;=튀는값배수기준, "원천확인", ""))</f>
        <v/>
      </c>
      <c r="O376" t="str">
        <f>예실[[#This Row],[계정코드]]&amp;"|"&amp;TEXT(예실[[#This Row],[월]], "yyyy-mm")</f>
        <v>6220|2026-06</v>
      </c>
      <c r="P376" s="28" t="str">
        <f>IFERROR(INDEX(보정[보정 값], MATCH(예실[[#This Row],[키]], 보정[키], 0)), "")</f>
        <v/>
      </c>
      <c r="Q376" s="28">
        <f>IF(예실[[#This Row],[보정값]]&lt;&gt;"", 예실[[#This Row],[보정값]], IF(예실[[#This Row],[실적]]="", "", 예실[[#This Row],[실적]]))</f>
        <v>24244000</v>
      </c>
      <c r="R376" t="str">
        <f>IF(예실[[#This Row],[분석실적]]="","MISSING", IF(NOT(ISNUMBER(예실[[#This Row],[분석실적]])),"INVALID", IF(예실[[#This Row],[예산]]=0,"NO_BUDGET","OK")))</f>
        <v>OK</v>
      </c>
      <c r="S376" s="5">
        <f>IF(예실[[#This Row],[데이터상태]]&lt;&gt;"OK", "", IF(예실[[#This Row],[계정유형]]="수익", 예실[[#This Row],[예산]]-예실[[#This Row],[분석실적]], 예실[[#This Row],[분석실적]]-예실[[#This Row],[예산]]))</f>
        <v>-756000</v>
      </c>
      <c r="T376">
        <f>IF(예실[[#This Row],[데이터상태]]&lt;&gt;"OK", "", 예실[[#This Row],[불리금액]]/예실[[#This Row],[예산]])</f>
        <v>-3.024E-2</v>
      </c>
      <c r="U3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7" spans="1:21">
      <c r="A377" t="s">
        <v>74</v>
      </c>
      <c r="B377" t="s">
        <v>75</v>
      </c>
      <c r="C377" s="6">
        <v>46204</v>
      </c>
      <c r="D377">
        <v>2026</v>
      </c>
      <c r="E377">
        <v>7</v>
      </c>
      <c r="F377">
        <v>3</v>
      </c>
      <c r="G377" s="5">
        <v>45000000</v>
      </c>
      <c r="H377" s="5">
        <v>46310000</v>
      </c>
      <c r="I377" t="s">
        <v>51</v>
      </c>
      <c r="J377" t="s">
        <v>73</v>
      </c>
      <c r="K377">
        <f>COUNTIFS(예실[계정코드], 예실[[#This Row],[계정코드]], 예실[월], 예실[[#This Row],[월]])</f>
        <v>1</v>
      </c>
      <c r="L377">
        <f>AVERAGEIFS(예실[실적], 예실[계정코드], 예실[[#This Row],[계정코드]])</f>
        <v>32088285.714285713</v>
      </c>
      <c r="M377">
        <f>IF(ISNUMBER(예실[[#This Row],[실적]]), 예실[[#This Row],[실적]]/예실[[#This Row],[계정평균]], "")</f>
        <v>1.4432057982886501</v>
      </c>
      <c r="N377" t="str">
        <f>IF(예실[[#This Row],[평균대비배수]]="", "", IF(예실[[#This Row],[평균대비배수]]&gt;=튀는값배수기준, "원천확인", ""))</f>
        <v/>
      </c>
      <c r="O377" t="str">
        <f>예실[[#This Row],[계정코드]]&amp;"|"&amp;TEXT(예실[[#This Row],[월]], "yyyy-mm")</f>
        <v>6220|2026-07</v>
      </c>
      <c r="P377" s="28" t="str">
        <f>IFERROR(INDEX(보정[보정 값], MATCH(예실[[#This Row],[키]], 보정[키], 0)), "")</f>
        <v/>
      </c>
      <c r="Q377" s="28">
        <f>IF(예실[[#This Row],[보정값]]&lt;&gt;"", 예실[[#This Row],[보정값]], IF(예실[[#This Row],[실적]]="", "", 예실[[#This Row],[실적]]))</f>
        <v>46310000</v>
      </c>
      <c r="R377" t="str">
        <f>IF(예실[[#This Row],[분석실적]]="","MISSING", IF(NOT(ISNUMBER(예실[[#This Row],[분석실적]])),"INVALID", IF(예실[[#This Row],[예산]]=0,"NO_BUDGET","OK")))</f>
        <v>OK</v>
      </c>
      <c r="S377" s="5">
        <f>IF(예실[[#This Row],[데이터상태]]&lt;&gt;"OK", "", IF(예실[[#This Row],[계정유형]]="수익", 예실[[#This Row],[예산]]-예실[[#This Row],[분석실적]], 예실[[#This Row],[분석실적]]-예실[[#This Row],[예산]]))</f>
        <v>1310000</v>
      </c>
      <c r="T377">
        <f>IF(예실[[#This Row],[데이터상태]]&lt;&gt;"OK", "", 예실[[#This Row],[불리금액]]/예실[[#This Row],[예산]])</f>
        <v>2.9111111111111112E-2</v>
      </c>
      <c r="U3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8" spans="1:21">
      <c r="A378" t="s">
        <v>74</v>
      </c>
      <c r="B378" t="s">
        <v>75</v>
      </c>
      <c r="C378" s="6">
        <v>46235</v>
      </c>
      <c r="D378">
        <v>2026</v>
      </c>
      <c r="E378">
        <v>8</v>
      </c>
      <c r="F378">
        <v>3</v>
      </c>
      <c r="G378" s="5">
        <v>45000000</v>
      </c>
      <c r="H378" s="5">
        <v>45584000</v>
      </c>
      <c r="I378" t="s">
        <v>51</v>
      </c>
      <c r="J378" t="s">
        <v>73</v>
      </c>
      <c r="K378">
        <f>COUNTIFS(예실[계정코드], 예실[[#This Row],[계정코드]], 예실[월], 예실[[#This Row],[월]])</f>
        <v>1</v>
      </c>
      <c r="L378">
        <f>AVERAGEIFS(예실[실적], 예실[계정코드], 예실[[#This Row],[계정코드]])</f>
        <v>32088285.714285713</v>
      </c>
      <c r="M378">
        <f>IF(ISNUMBER(예실[[#This Row],[실적]]), 예실[[#This Row],[실적]]/예실[[#This Row],[계정평균]], "")</f>
        <v>1.4205807192655977</v>
      </c>
      <c r="N378" t="str">
        <f>IF(예실[[#This Row],[평균대비배수]]="", "", IF(예실[[#This Row],[평균대비배수]]&gt;=튀는값배수기준, "원천확인", ""))</f>
        <v/>
      </c>
      <c r="O378" t="str">
        <f>예실[[#This Row],[계정코드]]&amp;"|"&amp;TEXT(예실[[#This Row],[월]], "yyyy-mm")</f>
        <v>6220|2026-08</v>
      </c>
      <c r="P378" s="28" t="str">
        <f>IFERROR(INDEX(보정[보정 값], MATCH(예실[[#This Row],[키]], 보정[키], 0)), "")</f>
        <v/>
      </c>
      <c r="Q378" s="28">
        <f>IF(예실[[#This Row],[보정값]]&lt;&gt;"", 예실[[#This Row],[보정값]], IF(예실[[#This Row],[실적]]="", "", 예실[[#This Row],[실적]]))</f>
        <v>45584000</v>
      </c>
      <c r="R378" t="str">
        <f>IF(예실[[#This Row],[분석실적]]="","MISSING", IF(NOT(ISNUMBER(예실[[#This Row],[분석실적]])),"INVALID", IF(예실[[#This Row],[예산]]=0,"NO_BUDGET","OK")))</f>
        <v>OK</v>
      </c>
      <c r="S378" s="5">
        <f>IF(예실[[#This Row],[데이터상태]]&lt;&gt;"OK", "", IF(예실[[#This Row],[계정유형]]="수익", 예실[[#This Row],[예산]]-예실[[#This Row],[분석실적]], 예실[[#This Row],[분석실적]]-예실[[#This Row],[예산]]))</f>
        <v>584000</v>
      </c>
      <c r="T378">
        <f>IF(예실[[#This Row],[데이터상태]]&lt;&gt;"OK", "", 예실[[#This Row],[불리금액]]/예실[[#This Row],[예산]])</f>
        <v>1.2977777777777777E-2</v>
      </c>
      <c r="U3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79" spans="1:21">
      <c r="A379" t="s">
        <v>45</v>
      </c>
      <c r="B379" t="s">
        <v>46</v>
      </c>
      <c r="C379" s="6">
        <v>46266</v>
      </c>
      <c r="D379">
        <v>2026</v>
      </c>
      <c r="E379">
        <v>9</v>
      </c>
      <c r="F379">
        <v>3</v>
      </c>
      <c r="G379" s="5">
        <v>520000000</v>
      </c>
      <c r="H379" s="5">
        <v>513283000</v>
      </c>
      <c r="I379" t="s">
        <v>40</v>
      </c>
      <c r="J379" t="s">
        <v>44</v>
      </c>
      <c r="K379">
        <f>COUNTIFS(예실[계정코드], 예실[[#This Row],[계정코드]], 예실[월], 예실[[#This Row],[월]])</f>
        <v>1</v>
      </c>
      <c r="L379">
        <f>AVERAGEIFS(예실[실적], 예실[계정코드], 예실[[#This Row],[계정코드]])</f>
        <v>508054000</v>
      </c>
      <c r="M379">
        <f>IF(ISNUMBER(예실[[#This Row],[실적]]), 예실[[#This Row],[실적]]/예실[[#This Row],[계정평균]], "")</f>
        <v>1.010292213032473</v>
      </c>
      <c r="N379" t="str">
        <f>IF(예실[[#This Row],[평균대비배수]]="", "", IF(예실[[#This Row],[평균대비배수]]&gt;=튀는값배수기준, "원천확인", ""))</f>
        <v/>
      </c>
      <c r="O379" t="str">
        <f>예실[[#This Row],[계정코드]]&amp;"|"&amp;TEXT(예실[[#This Row],[월]], "yyyy-mm")</f>
        <v>5130|2026-09</v>
      </c>
      <c r="P379" s="28" t="str">
        <f>IFERROR(INDEX(보정[보정 값], MATCH(예실[[#This Row],[키]], 보정[키], 0)), "")</f>
        <v/>
      </c>
      <c r="Q379" s="28">
        <f>IF(예실[[#This Row],[보정값]]&lt;&gt;"", 예실[[#This Row],[보정값]], IF(예실[[#This Row],[실적]]="", "", 예실[[#This Row],[실적]]))</f>
        <v>513283000</v>
      </c>
      <c r="R379" t="str">
        <f>IF(예실[[#This Row],[분석실적]]="","MISSING", IF(NOT(ISNUMBER(예실[[#This Row],[분석실적]])),"INVALID", IF(예실[[#This Row],[예산]]=0,"NO_BUDGET","OK")))</f>
        <v>OK</v>
      </c>
      <c r="S379" s="5">
        <f>IF(예실[[#This Row],[데이터상태]]&lt;&gt;"OK", "", IF(예실[[#This Row],[계정유형]]="수익", 예실[[#This Row],[예산]]-예실[[#This Row],[분석실적]], 예실[[#This Row],[분석실적]]-예실[[#This Row],[예산]]))</f>
        <v>-6717000</v>
      </c>
      <c r="T379" s="31">
        <f>IF(예실[[#This Row],[데이터상태]]&lt;&gt;"OK", "", 예실[[#This Row],[불리금액]]/예실[[#This Row],[예산]])</f>
        <v>-1.2917307692307691E-2</v>
      </c>
      <c r="U3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0" spans="1:21">
      <c r="A380" t="s">
        <v>76</v>
      </c>
      <c r="B380" t="s">
        <v>77</v>
      </c>
      <c r="C380" s="6">
        <v>45658</v>
      </c>
      <c r="D380">
        <v>2025</v>
      </c>
      <c r="E380">
        <v>1</v>
      </c>
      <c r="F380">
        <v>1</v>
      </c>
      <c r="G380" s="5">
        <v>6000000</v>
      </c>
      <c r="H380" s="5">
        <v>6171000</v>
      </c>
      <c r="I380" t="s">
        <v>51</v>
      </c>
      <c r="J380" t="s">
        <v>52</v>
      </c>
      <c r="K380">
        <f>COUNTIFS(예실[계정코드], 예실[[#This Row],[계정코드]], 예실[월], 예실[[#This Row],[월]])</f>
        <v>1</v>
      </c>
      <c r="L380">
        <f>AVERAGEIFS(예실[실적], 예실[계정코드], 예실[[#This Row],[계정코드]])</f>
        <v>5882750</v>
      </c>
      <c r="M380">
        <f>IF(ISNUMBER(예실[[#This Row],[실적]]), 예실[[#This Row],[실적]]/예실[[#This Row],[계정평균]], "")</f>
        <v>1.0489991925545026</v>
      </c>
      <c r="N380" t="str">
        <f>IF(예실[[#This Row],[평균대비배수]]="", "", IF(예실[[#This Row],[평균대비배수]]&gt;=튀는값배수기준, "원천확인", ""))</f>
        <v/>
      </c>
      <c r="O380" t="str">
        <f>예실[[#This Row],[계정코드]]&amp;"|"&amp;TEXT(예실[[#This Row],[월]], "yyyy-mm")</f>
        <v>6230|2025-01</v>
      </c>
      <c r="P380" s="28" t="str">
        <f>IFERROR(INDEX(보정[보정 값], MATCH(예실[[#This Row],[키]], 보정[키], 0)), "")</f>
        <v/>
      </c>
      <c r="Q380" s="28">
        <f>IF(예실[[#This Row],[보정값]]&lt;&gt;"", 예실[[#This Row],[보정값]], IF(예실[[#This Row],[실적]]="", "", 예실[[#This Row],[실적]]))</f>
        <v>6171000</v>
      </c>
      <c r="R380" t="str">
        <f>IF(예실[[#This Row],[분석실적]]="","MISSING", IF(NOT(ISNUMBER(예실[[#This Row],[분석실적]])),"INVALID", IF(예실[[#This Row],[예산]]=0,"NO_BUDGET","OK")))</f>
        <v>OK</v>
      </c>
      <c r="S380" s="5">
        <f>IF(예실[[#This Row],[데이터상태]]&lt;&gt;"OK", "", IF(예실[[#This Row],[계정유형]]="수익", 예실[[#This Row],[예산]]-예실[[#This Row],[분석실적]], 예실[[#This Row],[분석실적]]-예실[[#This Row],[예산]]))</f>
        <v>171000</v>
      </c>
      <c r="T380">
        <f>IF(예실[[#This Row],[데이터상태]]&lt;&gt;"OK", "", 예실[[#This Row],[불리금액]]/예실[[#This Row],[예산]])</f>
        <v>2.8500000000000001E-2</v>
      </c>
      <c r="U3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1" spans="1:21">
      <c r="A381" t="s">
        <v>76</v>
      </c>
      <c r="B381" t="s">
        <v>77</v>
      </c>
      <c r="C381" s="6">
        <v>45689</v>
      </c>
      <c r="D381">
        <v>2025</v>
      </c>
      <c r="E381">
        <v>2</v>
      </c>
      <c r="F381">
        <v>1</v>
      </c>
      <c r="G381" s="5">
        <v>6000000</v>
      </c>
      <c r="H381" s="5">
        <v>5624000</v>
      </c>
      <c r="I381" t="s">
        <v>51</v>
      </c>
      <c r="J381" t="s">
        <v>52</v>
      </c>
      <c r="K381">
        <f>COUNTIFS(예실[계정코드], 예실[[#This Row],[계정코드]], 예실[월], 예실[[#This Row],[월]])</f>
        <v>1</v>
      </c>
      <c r="L381">
        <f>AVERAGEIFS(예실[실적], 예실[계정코드], 예실[[#This Row],[계정코드]])</f>
        <v>5882750</v>
      </c>
      <c r="M381">
        <f>IF(ISNUMBER(예실[[#This Row],[실적]]), 예실[[#This Row],[실적]]/예실[[#This Row],[계정평균]], "")</f>
        <v>0.95601546895584544</v>
      </c>
      <c r="N381" t="str">
        <f>IF(예실[[#This Row],[평균대비배수]]="", "", IF(예실[[#This Row],[평균대비배수]]&gt;=튀는값배수기준, "원천확인", ""))</f>
        <v/>
      </c>
      <c r="O381" t="str">
        <f>예실[[#This Row],[계정코드]]&amp;"|"&amp;TEXT(예실[[#This Row],[월]], "yyyy-mm")</f>
        <v>6230|2025-02</v>
      </c>
      <c r="P381" s="28" t="str">
        <f>IFERROR(INDEX(보정[보정 값], MATCH(예실[[#This Row],[키]], 보정[키], 0)), "")</f>
        <v/>
      </c>
      <c r="Q381" s="28">
        <f>IF(예실[[#This Row],[보정값]]&lt;&gt;"", 예실[[#This Row],[보정값]], IF(예실[[#This Row],[실적]]="", "", 예실[[#This Row],[실적]]))</f>
        <v>5624000</v>
      </c>
      <c r="R381" t="str">
        <f>IF(예실[[#This Row],[분석실적]]="","MISSING", IF(NOT(ISNUMBER(예실[[#This Row],[분석실적]])),"INVALID", IF(예실[[#This Row],[예산]]=0,"NO_BUDGET","OK")))</f>
        <v>OK</v>
      </c>
      <c r="S381" s="5">
        <f>IF(예실[[#This Row],[데이터상태]]&lt;&gt;"OK", "", IF(예실[[#This Row],[계정유형]]="수익", 예실[[#This Row],[예산]]-예실[[#This Row],[분석실적]], 예실[[#This Row],[분석실적]]-예실[[#This Row],[예산]]))</f>
        <v>-376000</v>
      </c>
      <c r="T381">
        <f>IF(예실[[#This Row],[데이터상태]]&lt;&gt;"OK", "", 예실[[#This Row],[불리금액]]/예실[[#This Row],[예산]])</f>
        <v>-6.2666666666666662E-2</v>
      </c>
      <c r="U3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2" spans="1:21">
      <c r="A382" t="s">
        <v>76</v>
      </c>
      <c r="B382" t="s">
        <v>77</v>
      </c>
      <c r="C382" s="6">
        <v>45717</v>
      </c>
      <c r="D382">
        <v>2025</v>
      </c>
      <c r="E382">
        <v>3</v>
      </c>
      <c r="F382">
        <v>1</v>
      </c>
      <c r="G382" s="5">
        <v>6000000</v>
      </c>
      <c r="H382" s="5">
        <v>5643000</v>
      </c>
      <c r="I382" t="s">
        <v>51</v>
      </c>
      <c r="J382" t="s">
        <v>52</v>
      </c>
      <c r="K382">
        <f>COUNTIFS(예실[계정코드], 예실[[#This Row],[계정코드]], 예실[월], 예실[[#This Row],[월]])</f>
        <v>1</v>
      </c>
      <c r="L382">
        <f>AVERAGEIFS(예실[실적], 예실[계정코드], 예실[[#This Row],[계정코드]])</f>
        <v>5882750</v>
      </c>
      <c r="M382">
        <f>IF(ISNUMBER(예실[[#This Row],[실적]]), 예실[[#This Row],[실적]]/예실[[#This Row],[계정평균]], "")</f>
        <v>0.95924525094556112</v>
      </c>
      <c r="N382" t="str">
        <f>IF(예실[[#This Row],[평균대비배수]]="", "", IF(예실[[#This Row],[평균대비배수]]&gt;=튀는값배수기준, "원천확인", ""))</f>
        <v/>
      </c>
      <c r="O382" t="str">
        <f>예실[[#This Row],[계정코드]]&amp;"|"&amp;TEXT(예실[[#This Row],[월]], "yyyy-mm")</f>
        <v>6230|2025-03</v>
      </c>
      <c r="P382" s="28" t="str">
        <f>IFERROR(INDEX(보정[보정 값], MATCH(예실[[#This Row],[키]], 보정[키], 0)), "")</f>
        <v/>
      </c>
      <c r="Q382" s="28">
        <f>IF(예실[[#This Row],[보정값]]&lt;&gt;"", 예실[[#This Row],[보정값]], IF(예실[[#This Row],[실적]]="", "", 예실[[#This Row],[실적]]))</f>
        <v>5643000</v>
      </c>
      <c r="R382" t="str">
        <f>IF(예실[[#This Row],[분석실적]]="","MISSING", IF(NOT(ISNUMBER(예실[[#This Row],[분석실적]])),"INVALID", IF(예실[[#This Row],[예산]]=0,"NO_BUDGET","OK")))</f>
        <v>OK</v>
      </c>
      <c r="S382" s="5">
        <f>IF(예실[[#This Row],[데이터상태]]&lt;&gt;"OK", "", IF(예실[[#This Row],[계정유형]]="수익", 예실[[#This Row],[예산]]-예실[[#This Row],[분석실적]], 예실[[#This Row],[분석실적]]-예실[[#This Row],[예산]]))</f>
        <v>-357000</v>
      </c>
      <c r="T382">
        <f>IF(예실[[#This Row],[데이터상태]]&lt;&gt;"OK", "", 예실[[#This Row],[불리금액]]/예실[[#This Row],[예산]])</f>
        <v>-5.9499999999999997E-2</v>
      </c>
      <c r="U3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3" spans="1:21">
      <c r="A383" t="s">
        <v>76</v>
      </c>
      <c r="B383" t="s">
        <v>77</v>
      </c>
      <c r="C383" s="6">
        <v>45748</v>
      </c>
      <c r="D383">
        <v>2025</v>
      </c>
      <c r="E383">
        <v>4</v>
      </c>
      <c r="F383">
        <v>2</v>
      </c>
      <c r="G383" s="5">
        <v>6000000</v>
      </c>
      <c r="H383" s="5">
        <v>5967000</v>
      </c>
      <c r="I383" t="s">
        <v>51</v>
      </c>
      <c r="J383" t="s">
        <v>52</v>
      </c>
      <c r="K383">
        <f>COUNTIFS(예실[계정코드], 예실[[#This Row],[계정코드]], 예실[월], 예실[[#This Row],[월]])</f>
        <v>1</v>
      </c>
      <c r="L383">
        <f>AVERAGEIFS(예실[실적], 예실[계정코드], 예실[[#This Row],[계정코드]])</f>
        <v>5882750</v>
      </c>
      <c r="M383">
        <f>IF(ISNUMBER(예실[[#This Row],[실적]]), 예실[[#This Row],[실적]]/예실[[#This Row],[계정평균]], "")</f>
        <v>1.0143215332965025</v>
      </c>
      <c r="N383" t="str">
        <f>IF(예실[[#This Row],[평균대비배수]]="", "", IF(예실[[#This Row],[평균대비배수]]&gt;=튀는값배수기준, "원천확인", ""))</f>
        <v/>
      </c>
      <c r="O383" t="str">
        <f>예실[[#This Row],[계정코드]]&amp;"|"&amp;TEXT(예실[[#This Row],[월]], "yyyy-mm")</f>
        <v>6230|2025-04</v>
      </c>
      <c r="P383" s="28" t="str">
        <f>IFERROR(INDEX(보정[보정 값], MATCH(예실[[#This Row],[키]], 보정[키], 0)), "")</f>
        <v/>
      </c>
      <c r="Q383" s="28">
        <f>IF(예실[[#This Row],[보정값]]&lt;&gt;"", 예실[[#This Row],[보정값]], IF(예실[[#This Row],[실적]]="", "", 예실[[#This Row],[실적]]))</f>
        <v>5967000</v>
      </c>
      <c r="R383" t="str">
        <f>IF(예실[[#This Row],[분석실적]]="","MISSING", IF(NOT(ISNUMBER(예실[[#This Row],[분석실적]])),"INVALID", IF(예실[[#This Row],[예산]]=0,"NO_BUDGET","OK")))</f>
        <v>OK</v>
      </c>
      <c r="S383" s="5">
        <f>IF(예실[[#This Row],[데이터상태]]&lt;&gt;"OK", "", IF(예실[[#This Row],[계정유형]]="수익", 예실[[#This Row],[예산]]-예실[[#This Row],[분석실적]], 예실[[#This Row],[분석실적]]-예실[[#This Row],[예산]]))</f>
        <v>-33000</v>
      </c>
      <c r="T383">
        <f>IF(예실[[#This Row],[데이터상태]]&lt;&gt;"OK", "", 예실[[#This Row],[불리금액]]/예실[[#This Row],[예산]])</f>
        <v>-5.4999999999999997E-3</v>
      </c>
      <c r="U3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4" spans="1:21">
      <c r="A384" t="s">
        <v>76</v>
      </c>
      <c r="B384" t="s">
        <v>77</v>
      </c>
      <c r="C384" s="6">
        <v>45778</v>
      </c>
      <c r="D384">
        <v>2025</v>
      </c>
      <c r="E384">
        <v>5</v>
      </c>
      <c r="F384">
        <v>2</v>
      </c>
      <c r="G384" s="5">
        <v>6000000</v>
      </c>
      <c r="H384" s="5">
        <v>5731000</v>
      </c>
      <c r="I384" t="s">
        <v>51</v>
      </c>
      <c r="J384" t="s">
        <v>52</v>
      </c>
      <c r="K384">
        <f>COUNTIFS(예실[계정코드], 예실[[#This Row],[계정코드]], 예실[월], 예실[[#This Row],[월]])</f>
        <v>1</v>
      </c>
      <c r="L384">
        <f>AVERAGEIFS(예실[실적], 예실[계정코드], 예실[[#This Row],[계정코드]])</f>
        <v>5882750</v>
      </c>
      <c r="M384">
        <f>IF(ISNUMBER(예실[[#This Row],[실적]]), 예실[[#This Row],[실적]]/예실[[#This Row],[계정평균]], "")</f>
        <v>0.97420424121371807</v>
      </c>
      <c r="N384" t="str">
        <f>IF(예실[[#This Row],[평균대비배수]]="", "", IF(예실[[#This Row],[평균대비배수]]&gt;=튀는값배수기준, "원천확인", ""))</f>
        <v/>
      </c>
      <c r="O384" t="str">
        <f>예실[[#This Row],[계정코드]]&amp;"|"&amp;TEXT(예실[[#This Row],[월]], "yyyy-mm")</f>
        <v>6230|2025-05</v>
      </c>
      <c r="P384" s="28" t="str">
        <f>IFERROR(INDEX(보정[보정 값], MATCH(예실[[#This Row],[키]], 보정[키], 0)), "")</f>
        <v/>
      </c>
      <c r="Q384" s="28">
        <f>IF(예실[[#This Row],[보정값]]&lt;&gt;"", 예실[[#This Row],[보정값]], IF(예실[[#This Row],[실적]]="", "", 예실[[#This Row],[실적]]))</f>
        <v>5731000</v>
      </c>
      <c r="R384" t="str">
        <f>IF(예실[[#This Row],[분석실적]]="","MISSING", IF(NOT(ISNUMBER(예실[[#This Row],[분석실적]])),"INVALID", IF(예실[[#This Row],[예산]]=0,"NO_BUDGET","OK")))</f>
        <v>OK</v>
      </c>
      <c r="S384" s="5">
        <f>IF(예실[[#This Row],[데이터상태]]&lt;&gt;"OK", "", IF(예실[[#This Row],[계정유형]]="수익", 예실[[#This Row],[예산]]-예실[[#This Row],[분석실적]], 예실[[#This Row],[분석실적]]-예실[[#This Row],[예산]]))</f>
        <v>-269000</v>
      </c>
      <c r="T384">
        <f>IF(예실[[#This Row],[데이터상태]]&lt;&gt;"OK", "", 예실[[#This Row],[불리금액]]/예실[[#This Row],[예산]])</f>
        <v>-4.4833333333333336E-2</v>
      </c>
      <c r="U3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5" spans="1:21">
      <c r="A385" t="s">
        <v>76</v>
      </c>
      <c r="B385" t="s">
        <v>77</v>
      </c>
      <c r="C385" s="6">
        <v>45809</v>
      </c>
      <c r="D385">
        <v>2025</v>
      </c>
      <c r="E385">
        <v>6</v>
      </c>
      <c r="F385">
        <v>2</v>
      </c>
      <c r="G385" s="5">
        <v>6000000</v>
      </c>
      <c r="H385" s="5">
        <v>5963000</v>
      </c>
      <c r="I385" t="s">
        <v>51</v>
      </c>
      <c r="J385" t="s">
        <v>52</v>
      </c>
      <c r="K385">
        <f>COUNTIFS(예실[계정코드], 예실[[#This Row],[계정코드]], 예실[월], 예실[[#This Row],[월]])</f>
        <v>1</v>
      </c>
      <c r="L385">
        <f>AVERAGEIFS(예실[실적], 예실[계정코드], 예실[[#This Row],[계정코드]])</f>
        <v>5882750</v>
      </c>
      <c r="M385">
        <f>IF(ISNUMBER(예실[[#This Row],[실적]]), 예실[[#This Row],[실적]]/예실[[#This Row],[계정평균]], "")</f>
        <v>1.0136415791934044</v>
      </c>
      <c r="N385" t="str">
        <f>IF(예실[[#This Row],[평균대비배수]]="", "", IF(예실[[#This Row],[평균대비배수]]&gt;=튀는값배수기준, "원천확인", ""))</f>
        <v/>
      </c>
      <c r="O385" t="str">
        <f>예실[[#This Row],[계정코드]]&amp;"|"&amp;TEXT(예실[[#This Row],[월]], "yyyy-mm")</f>
        <v>6230|2025-06</v>
      </c>
      <c r="P385" s="28" t="str">
        <f>IFERROR(INDEX(보정[보정 값], MATCH(예실[[#This Row],[키]], 보정[키], 0)), "")</f>
        <v/>
      </c>
      <c r="Q385" s="28">
        <f>IF(예실[[#This Row],[보정값]]&lt;&gt;"", 예실[[#This Row],[보정값]], IF(예실[[#This Row],[실적]]="", "", 예실[[#This Row],[실적]]))</f>
        <v>5963000</v>
      </c>
      <c r="R385" t="str">
        <f>IF(예실[[#This Row],[분석실적]]="","MISSING", IF(NOT(ISNUMBER(예실[[#This Row],[분석실적]])),"INVALID", IF(예실[[#This Row],[예산]]=0,"NO_BUDGET","OK")))</f>
        <v>OK</v>
      </c>
      <c r="S385" s="5">
        <f>IF(예실[[#This Row],[데이터상태]]&lt;&gt;"OK", "", IF(예실[[#This Row],[계정유형]]="수익", 예실[[#This Row],[예산]]-예실[[#This Row],[분석실적]], 예실[[#This Row],[분석실적]]-예실[[#This Row],[예산]]))</f>
        <v>-37000</v>
      </c>
      <c r="T385">
        <f>IF(예실[[#This Row],[데이터상태]]&lt;&gt;"OK", "", 예실[[#This Row],[불리금액]]/예실[[#This Row],[예산]])</f>
        <v>-6.1666666666666667E-3</v>
      </c>
      <c r="U3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6" spans="1:21">
      <c r="A386" t="s">
        <v>76</v>
      </c>
      <c r="B386" t="s">
        <v>77</v>
      </c>
      <c r="C386" s="6">
        <v>45839</v>
      </c>
      <c r="D386">
        <v>2025</v>
      </c>
      <c r="E386">
        <v>7</v>
      </c>
      <c r="F386">
        <v>3</v>
      </c>
      <c r="G386" s="5">
        <v>6000000</v>
      </c>
      <c r="H386" s="5">
        <v>6010000</v>
      </c>
      <c r="I386" t="s">
        <v>51</v>
      </c>
      <c r="J386" t="s">
        <v>52</v>
      </c>
      <c r="K386">
        <f>COUNTIFS(예실[계정코드], 예실[[#This Row],[계정코드]], 예실[월], 예실[[#This Row],[월]])</f>
        <v>1</v>
      </c>
      <c r="L386">
        <f>AVERAGEIFS(예실[실적], 예실[계정코드], 예실[[#This Row],[계정코드]])</f>
        <v>5882750</v>
      </c>
      <c r="M386">
        <f>IF(ISNUMBER(예실[[#This Row],[실적]]), 예실[[#This Row],[실적]]/예실[[#This Row],[계정평균]], "")</f>
        <v>1.0216310399048065</v>
      </c>
      <c r="N386" t="str">
        <f>IF(예실[[#This Row],[평균대비배수]]="", "", IF(예실[[#This Row],[평균대비배수]]&gt;=튀는값배수기준, "원천확인", ""))</f>
        <v/>
      </c>
      <c r="O386" t="str">
        <f>예실[[#This Row],[계정코드]]&amp;"|"&amp;TEXT(예실[[#This Row],[월]], "yyyy-mm")</f>
        <v>6230|2025-07</v>
      </c>
      <c r="P386" s="28" t="str">
        <f>IFERROR(INDEX(보정[보정 값], MATCH(예실[[#This Row],[키]], 보정[키], 0)), "")</f>
        <v/>
      </c>
      <c r="Q386" s="28">
        <f>IF(예실[[#This Row],[보정값]]&lt;&gt;"", 예실[[#This Row],[보정값]], IF(예실[[#This Row],[실적]]="", "", 예실[[#This Row],[실적]]))</f>
        <v>6010000</v>
      </c>
      <c r="R386" t="str">
        <f>IF(예실[[#This Row],[분석실적]]="","MISSING", IF(NOT(ISNUMBER(예실[[#This Row],[분석실적]])),"INVALID", IF(예실[[#This Row],[예산]]=0,"NO_BUDGET","OK")))</f>
        <v>OK</v>
      </c>
      <c r="S386" s="5">
        <f>IF(예실[[#This Row],[데이터상태]]&lt;&gt;"OK", "", IF(예실[[#This Row],[계정유형]]="수익", 예실[[#This Row],[예산]]-예실[[#This Row],[분석실적]], 예실[[#This Row],[분석실적]]-예실[[#This Row],[예산]]))</f>
        <v>10000</v>
      </c>
      <c r="T386">
        <f>IF(예실[[#This Row],[데이터상태]]&lt;&gt;"OK", "", 예실[[#This Row],[불리금액]]/예실[[#This Row],[예산]])</f>
        <v>1.6666666666666668E-3</v>
      </c>
      <c r="U3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7" spans="1:21">
      <c r="A387" t="s">
        <v>76</v>
      </c>
      <c r="B387" t="s">
        <v>77</v>
      </c>
      <c r="C387" s="6">
        <v>45870</v>
      </c>
      <c r="D387">
        <v>2025</v>
      </c>
      <c r="E387">
        <v>8</v>
      </c>
      <c r="F387">
        <v>3</v>
      </c>
      <c r="G387" s="5">
        <v>6000000</v>
      </c>
      <c r="H387" s="5">
        <v>5712000</v>
      </c>
      <c r="I387" t="s">
        <v>51</v>
      </c>
      <c r="J387" t="s">
        <v>52</v>
      </c>
      <c r="K387">
        <f>COUNTIFS(예실[계정코드], 예실[[#This Row],[계정코드]], 예실[월], 예실[[#This Row],[월]])</f>
        <v>1</v>
      </c>
      <c r="L387">
        <f>AVERAGEIFS(예실[실적], 예실[계정코드], 예실[[#This Row],[계정코드]])</f>
        <v>5882750</v>
      </c>
      <c r="M387">
        <f>IF(ISNUMBER(예실[[#This Row],[실적]]), 예실[[#This Row],[실적]]/예실[[#This Row],[계정평균]], "")</f>
        <v>0.97097445922400238</v>
      </c>
      <c r="N387" t="str">
        <f>IF(예실[[#This Row],[평균대비배수]]="", "", IF(예실[[#This Row],[평균대비배수]]&gt;=튀는값배수기준, "원천확인", ""))</f>
        <v/>
      </c>
      <c r="O387" t="str">
        <f>예실[[#This Row],[계정코드]]&amp;"|"&amp;TEXT(예실[[#This Row],[월]], "yyyy-mm")</f>
        <v>6230|2025-08</v>
      </c>
      <c r="P387" s="28" t="str">
        <f>IFERROR(INDEX(보정[보정 값], MATCH(예실[[#This Row],[키]], 보정[키], 0)), "")</f>
        <v/>
      </c>
      <c r="Q387" s="28">
        <f>IF(예실[[#This Row],[보정값]]&lt;&gt;"", 예실[[#This Row],[보정값]], IF(예실[[#This Row],[실적]]="", "", 예실[[#This Row],[실적]]))</f>
        <v>5712000</v>
      </c>
      <c r="R387" t="str">
        <f>IF(예실[[#This Row],[분석실적]]="","MISSING", IF(NOT(ISNUMBER(예실[[#This Row],[분석실적]])),"INVALID", IF(예실[[#This Row],[예산]]=0,"NO_BUDGET","OK")))</f>
        <v>OK</v>
      </c>
      <c r="S387" s="5">
        <f>IF(예실[[#This Row],[데이터상태]]&lt;&gt;"OK", "", IF(예실[[#This Row],[계정유형]]="수익", 예실[[#This Row],[예산]]-예실[[#This Row],[분석실적]], 예실[[#This Row],[분석실적]]-예실[[#This Row],[예산]]))</f>
        <v>-288000</v>
      </c>
      <c r="T387">
        <f>IF(예실[[#This Row],[데이터상태]]&lt;&gt;"OK", "", 예실[[#This Row],[불리금액]]/예실[[#This Row],[예산]])</f>
        <v>-4.8000000000000001E-2</v>
      </c>
      <c r="U3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8" spans="1:21">
      <c r="A388" t="s">
        <v>76</v>
      </c>
      <c r="B388" t="s">
        <v>77</v>
      </c>
      <c r="C388" s="6">
        <v>45901</v>
      </c>
      <c r="D388">
        <v>2025</v>
      </c>
      <c r="E388">
        <v>9</v>
      </c>
      <c r="F388">
        <v>3</v>
      </c>
      <c r="G388" s="5">
        <v>6000000</v>
      </c>
      <c r="H388" s="5">
        <v>6159000</v>
      </c>
      <c r="I388" t="s">
        <v>51</v>
      </c>
      <c r="J388" t="s">
        <v>52</v>
      </c>
      <c r="K388">
        <f>COUNTIFS(예실[계정코드], 예실[[#This Row],[계정코드]], 예실[월], 예실[[#This Row],[월]])</f>
        <v>1</v>
      </c>
      <c r="L388">
        <f>AVERAGEIFS(예실[실적], 예실[계정코드], 예실[[#This Row],[계정코드]])</f>
        <v>5882750</v>
      </c>
      <c r="M388">
        <f>IF(ISNUMBER(예실[[#This Row],[실적]]), 예실[[#This Row],[실적]]/예실[[#This Row],[계정평균]], "")</f>
        <v>1.0469593302452085</v>
      </c>
      <c r="N388" t="str">
        <f>IF(예실[[#This Row],[평균대비배수]]="", "", IF(예실[[#This Row],[평균대비배수]]&gt;=튀는값배수기준, "원천확인", ""))</f>
        <v/>
      </c>
      <c r="O388" t="str">
        <f>예실[[#This Row],[계정코드]]&amp;"|"&amp;TEXT(예실[[#This Row],[월]], "yyyy-mm")</f>
        <v>6230|2025-09</v>
      </c>
      <c r="P388" s="28" t="str">
        <f>IFERROR(INDEX(보정[보정 값], MATCH(예실[[#This Row],[키]], 보정[키], 0)), "")</f>
        <v/>
      </c>
      <c r="Q388" s="28">
        <f>IF(예실[[#This Row],[보정값]]&lt;&gt;"", 예실[[#This Row],[보정값]], IF(예실[[#This Row],[실적]]="", "", 예실[[#This Row],[실적]]))</f>
        <v>6159000</v>
      </c>
      <c r="R388" t="str">
        <f>IF(예실[[#This Row],[분석실적]]="","MISSING", IF(NOT(ISNUMBER(예실[[#This Row],[분석실적]])),"INVALID", IF(예실[[#This Row],[예산]]=0,"NO_BUDGET","OK")))</f>
        <v>OK</v>
      </c>
      <c r="S388" s="5">
        <f>IF(예실[[#This Row],[데이터상태]]&lt;&gt;"OK", "", IF(예실[[#This Row],[계정유형]]="수익", 예실[[#This Row],[예산]]-예실[[#This Row],[분석실적]], 예실[[#This Row],[분석실적]]-예실[[#This Row],[예산]]))</f>
        <v>159000</v>
      </c>
      <c r="T388">
        <f>IF(예실[[#This Row],[데이터상태]]&lt;&gt;"OK", "", 예실[[#This Row],[불리금액]]/예실[[#This Row],[예산]])</f>
        <v>2.6499999999999999E-2</v>
      </c>
      <c r="U3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89" spans="1:21">
      <c r="A389" t="s">
        <v>76</v>
      </c>
      <c r="B389" t="s">
        <v>77</v>
      </c>
      <c r="C389" s="6">
        <v>45931</v>
      </c>
      <c r="D389">
        <v>2025</v>
      </c>
      <c r="E389">
        <v>10</v>
      </c>
      <c r="F389">
        <v>4</v>
      </c>
      <c r="G389" s="5">
        <v>6000000</v>
      </c>
      <c r="H389" s="5">
        <v>5750000</v>
      </c>
      <c r="I389" t="s">
        <v>51</v>
      </c>
      <c r="J389" t="s">
        <v>52</v>
      </c>
      <c r="K389">
        <f>COUNTIFS(예실[계정코드], 예실[[#This Row],[계정코드]], 예실[월], 예실[[#This Row],[월]])</f>
        <v>1</v>
      </c>
      <c r="L389">
        <f>AVERAGEIFS(예실[실적], 예실[계정코드], 예실[[#This Row],[계정코드]])</f>
        <v>5882750</v>
      </c>
      <c r="M389">
        <f>IF(ISNUMBER(예실[[#This Row],[실적]]), 예실[[#This Row],[실적]]/예실[[#This Row],[계정평균]], "")</f>
        <v>0.97743402320343376</v>
      </c>
      <c r="N389" t="str">
        <f>IF(예실[[#This Row],[평균대비배수]]="", "", IF(예실[[#This Row],[평균대비배수]]&gt;=튀는값배수기준, "원천확인", ""))</f>
        <v/>
      </c>
      <c r="O389" t="str">
        <f>예실[[#This Row],[계정코드]]&amp;"|"&amp;TEXT(예실[[#This Row],[월]], "yyyy-mm")</f>
        <v>6230|2025-10</v>
      </c>
      <c r="P389" s="28" t="str">
        <f>IFERROR(INDEX(보정[보정 값], MATCH(예실[[#This Row],[키]], 보정[키], 0)), "")</f>
        <v/>
      </c>
      <c r="Q389" s="28">
        <f>IF(예실[[#This Row],[보정값]]&lt;&gt;"", 예실[[#This Row],[보정값]], IF(예실[[#This Row],[실적]]="", "", 예실[[#This Row],[실적]]))</f>
        <v>5750000</v>
      </c>
      <c r="R389" t="str">
        <f>IF(예실[[#This Row],[분석실적]]="","MISSING", IF(NOT(ISNUMBER(예실[[#This Row],[분석실적]])),"INVALID", IF(예실[[#This Row],[예산]]=0,"NO_BUDGET","OK")))</f>
        <v>OK</v>
      </c>
      <c r="S389" s="5">
        <f>IF(예실[[#This Row],[데이터상태]]&lt;&gt;"OK", "", IF(예실[[#This Row],[계정유형]]="수익", 예실[[#This Row],[예산]]-예실[[#This Row],[분석실적]], 예실[[#This Row],[분석실적]]-예실[[#This Row],[예산]]))</f>
        <v>-250000</v>
      </c>
      <c r="T389">
        <f>IF(예실[[#This Row],[데이터상태]]&lt;&gt;"OK", "", 예실[[#This Row],[불리금액]]/예실[[#This Row],[예산]])</f>
        <v>-4.1666666666666664E-2</v>
      </c>
      <c r="U3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0" spans="1:21">
      <c r="A390" t="s">
        <v>76</v>
      </c>
      <c r="B390" t="s">
        <v>77</v>
      </c>
      <c r="C390" s="6">
        <v>45962</v>
      </c>
      <c r="D390">
        <v>2025</v>
      </c>
      <c r="E390">
        <v>11</v>
      </c>
      <c r="F390">
        <v>4</v>
      </c>
      <c r="G390" s="5">
        <v>6000000</v>
      </c>
      <c r="H390" s="5">
        <v>5977000</v>
      </c>
      <c r="I390" t="s">
        <v>51</v>
      </c>
      <c r="J390" t="s">
        <v>52</v>
      </c>
      <c r="K390">
        <f>COUNTIFS(예실[계정코드], 예실[[#This Row],[계정코드]], 예실[월], 예실[[#This Row],[월]])</f>
        <v>1</v>
      </c>
      <c r="L390">
        <f>AVERAGEIFS(예실[실적], 예실[계정코드], 예실[[#This Row],[계정코드]])</f>
        <v>5882750</v>
      </c>
      <c r="M390">
        <f>IF(ISNUMBER(예실[[#This Row],[실적]]), 예실[[#This Row],[실적]]/예실[[#This Row],[계정평균]], "")</f>
        <v>1.0160214185542475</v>
      </c>
      <c r="N390" t="str">
        <f>IF(예실[[#This Row],[평균대비배수]]="", "", IF(예실[[#This Row],[평균대비배수]]&gt;=튀는값배수기준, "원천확인", ""))</f>
        <v/>
      </c>
      <c r="O390" t="str">
        <f>예실[[#This Row],[계정코드]]&amp;"|"&amp;TEXT(예실[[#This Row],[월]], "yyyy-mm")</f>
        <v>6230|2025-11</v>
      </c>
      <c r="P390" s="28" t="str">
        <f>IFERROR(INDEX(보정[보정 값], MATCH(예실[[#This Row],[키]], 보정[키], 0)), "")</f>
        <v/>
      </c>
      <c r="Q390" s="28">
        <f>IF(예실[[#This Row],[보정값]]&lt;&gt;"", 예실[[#This Row],[보정값]], IF(예실[[#This Row],[실적]]="", "", 예실[[#This Row],[실적]]))</f>
        <v>5977000</v>
      </c>
      <c r="R390" t="str">
        <f>IF(예실[[#This Row],[분석실적]]="","MISSING", IF(NOT(ISNUMBER(예실[[#This Row],[분석실적]])),"INVALID", IF(예실[[#This Row],[예산]]=0,"NO_BUDGET","OK")))</f>
        <v>OK</v>
      </c>
      <c r="S390" s="5">
        <f>IF(예실[[#This Row],[데이터상태]]&lt;&gt;"OK", "", IF(예실[[#This Row],[계정유형]]="수익", 예실[[#This Row],[예산]]-예실[[#This Row],[분석실적]], 예실[[#This Row],[분석실적]]-예실[[#This Row],[예산]]))</f>
        <v>-23000</v>
      </c>
      <c r="T390">
        <f>IF(예실[[#This Row],[데이터상태]]&lt;&gt;"OK", "", 예실[[#This Row],[불리금액]]/예실[[#This Row],[예산]])</f>
        <v>-3.8333333333333331E-3</v>
      </c>
      <c r="U3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1" spans="1:21">
      <c r="A391" t="s">
        <v>76</v>
      </c>
      <c r="B391" t="s">
        <v>77</v>
      </c>
      <c r="C391" s="6">
        <v>45992</v>
      </c>
      <c r="D391">
        <v>2025</v>
      </c>
      <c r="E391">
        <v>12</v>
      </c>
      <c r="F391">
        <v>4</v>
      </c>
      <c r="G391" s="5">
        <v>6000000</v>
      </c>
      <c r="H391" s="5">
        <v>5622000</v>
      </c>
      <c r="I391" t="s">
        <v>51</v>
      </c>
      <c r="J391" t="s">
        <v>52</v>
      </c>
      <c r="K391">
        <f>COUNTIFS(예실[계정코드], 예실[[#This Row],[계정코드]], 예실[월], 예실[[#This Row],[월]])</f>
        <v>1</v>
      </c>
      <c r="L391">
        <f>AVERAGEIFS(예실[실적], 예실[계정코드], 예실[[#This Row],[계정코드]])</f>
        <v>5882750</v>
      </c>
      <c r="M391">
        <f>IF(ISNUMBER(예실[[#This Row],[실적]]), 예실[[#This Row],[실적]]/예실[[#This Row],[계정평균]], "")</f>
        <v>0.95567549190429646</v>
      </c>
      <c r="N391" t="str">
        <f>IF(예실[[#This Row],[평균대비배수]]="", "", IF(예실[[#This Row],[평균대비배수]]&gt;=튀는값배수기준, "원천확인", ""))</f>
        <v/>
      </c>
      <c r="O391" t="str">
        <f>예실[[#This Row],[계정코드]]&amp;"|"&amp;TEXT(예실[[#This Row],[월]], "yyyy-mm")</f>
        <v>6230|2025-12</v>
      </c>
      <c r="P391" s="28" t="str">
        <f>IFERROR(INDEX(보정[보정 값], MATCH(예실[[#This Row],[키]], 보정[키], 0)), "")</f>
        <v/>
      </c>
      <c r="Q391" s="28">
        <f>IF(예실[[#This Row],[보정값]]&lt;&gt;"", 예실[[#This Row],[보정값]], IF(예실[[#This Row],[실적]]="", "", 예실[[#This Row],[실적]]))</f>
        <v>5622000</v>
      </c>
      <c r="R391" t="str">
        <f>IF(예실[[#This Row],[분석실적]]="","MISSING", IF(NOT(ISNUMBER(예실[[#This Row],[분석실적]])),"INVALID", IF(예실[[#This Row],[예산]]=0,"NO_BUDGET","OK")))</f>
        <v>OK</v>
      </c>
      <c r="S391" s="5">
        <f>IF(예실[[#This Row],[데이터상태]]&lt;&gt;"OK", "", IF(예실[[#This Row],[계정유형]]="수익", 예실[[#This Row],[예산]]-예실[[#This Row],[분석실적]], 예실[[#This Row],[분석실적]]-예실[[#This Row],[예산]]))</f>
        <v>-378000</v>
      </c>
      <c r="T391">
        <f>IF(예실[[#This Row],[데이터상태]]&lt;&gt;"OK", "", 예실[[#This Row],[불리금액]]/예실[[#This Row],[예산]])</f>
        <v>-6.3E-2</v>
      </c>
      <c r="U3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2" spans="1:21">
      <c r="A392" t="s">
        <v>76</v>
      </c>
      <c r="B392" t="s">
        <v>77</v>
      </c>
      <c r="C392" s="6">
        <v>46023</v>
      </c>
      <c r="D392">
        <v>2026</v>
      </c>
      <c r="E392">
        <v>1</v>
      </c>
      <c r="F392">
        <v>1</v>
      </c>
      <c r="G392" s="5">
        <v>6000000</v>
      </c>
      <c r="H392" s="5">
        <v>5735000</v>
      </c>
      <c r="I392" t="s">
        <v>51</v>
      </c>
      <c r="J392" t="s">
        <v>52</v>
      </c>
      <c r="K392">
        <f>COUNTIFS(예실[계정코드], 예실[[#This Row],[계정코드]], 예실[월], 예실[[#This Row],[월]])</f>
        <v>1</v>
      </c>
      <c r="L392">
        <f>AVERAGEIFS(예실[실적], 예실[계정코드], 예실[[#This Row],[계정코드]])</f>
        <v>5882750</v>
      </c>
      <c r="M392">
        <f>IF(ISNUMBER(예실[[#This Row],[실적]]), 예실[[#This Row],[실적]]/예실[[#This Row],[계정평균]], "")</f>
        <v>0.97488419531681614</v>
      </c>
      <c r="N392" t="str">
        <f>IF(예실[[#This Row],[평균대비배수]]="", "", IF(예실[[#This Row],[평균대비배수]]&gt;=튀는값배수기준, "원천확인", ""))</f>
        <v/>
      </c>
      <c r="O392" t="str">
        <f>예실[[#This Row],[계정코드]]&amp;"|"&amp;TEXT(예실[[#This Row],[월]], "yyyy-mm")</f>
        <v>6230|2026-01</v>
      </c>
      <c r="P392" s="28" t="str">
        <f>IFERROR(INDEX(보정[보정 값], MATCH(예실[[#This Row],[키]], 보정[키], 0)), "")</f>
        <v/>
      </c>
      <c r="Q392" s="28">
        <f>IF(예실[[#This Row],[보정값]]&lt;&gt;"", 예실[[#This Row],[보정값]], IF(예실[[#This Row],[실적]]="", "", 예실[[#This Row],[실적]]))</f>
        <v>5735000</v>
      </c>
      <c r="R392" t="str">
        <f>IF(예실[[#This Row],[분석실적]]="","MISSING", IF(NOT(ISNUMBER(예실[[#This Row],[분석실적]])),"INVALID", IF(예실[[#This Row],[예산]]=0,"NO_BUDGET","OK")))</f>
        <v>OK</v>
      </c>
      <c r="S392" s="5">
        <f>IF(예실[[#This Row],[데이터상태]]&lt;&gt;"OK", "", IF(예실[[#This Row],[계정유형]]="수익", 예실[[#This Row],[예산]]-예실[[#This Row],[분석실적]], 예실[[#This Row],[분석실적]]-예실[[#This Row],[예산]]))</f>
        <v>-265000</v>
      </c>
      <c r="T392">
        <f>IF(예실[[#This Row],[데이터상태]]&lt;&gt;"OK", "", 예실[[#This Row],[불리금액]]/예실[[#This Row],[예산]])</f>
        <v>-4.4166666666666667E-2</v>
      </c>
      <c r="U3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3" spans="1:21">
      <c r="A393" t="s">
        <v>76</v>
      </c>
      <c r="B393" t="s">
        <v>77</v>
      </c>
      <c r="C393" s="6">
        <v>46054</v>
      </c>
      <c r="D393">
        <v>2026</v>
      </c>
      <c r="E393">
        <v>2</v>
      </c>
      <c r="F393">
        <v>1</v>
      </c>
      <c r="G393" s="5">
        <v>6000000</v>
      </c>
      <c r="H393" s="5">
        <v>5861000</v>
      </c>
      <c r="I393" t="s">
        <v>51</v>
      </c>
      <c r="J393" t="s">
        <v>52</v>
      </c>
      <c r="K393">
        <f>COUNTIFS(예실[계정코드], 예실[[#This Row],[계정코드]], 예실[월], 예실[[#This Row],[월]])</f>
        <v>1</v>
      </c>
      <c r="L393">
        <f>AVERAGEIFS(예실[실적], 예실[계정코드], 예실[[#This Row],[계정코드]])</f>
        <v>5882750</v>
      </c>
      <c r="M393">
        <f>IF(ISNUMBER(예실[[#This Row],[실적]]), 예실[[#This Row],[실적]]/예실[[#This Row],[계정평균]], "")</f>
        <v>0.99630274956440446</v>
      </c>
      <c r="N393" t="str">
        <f>IF(예실[[#This Row],[평균대비배수]]="", "", IF(예실[[#This Row],[평균대비배수]]&gt;=튀는값배수기준, "원천확인", ""))</f>
        <v/>
      </c>
      <c r="O393" t="str">
        <f>예실[[#This Row],[계정코드]]&amp;"|"&amp;TEXT(예실[[#This Row],[월]], "yyyy-mm")</f>
        <v>6230|2026-02</v>
      </c>
      <c r="P393" s="28" t="str">
        <f>IFERROR(INDEX(보정[보정 값], MATCH(예실[[#This Row],[키]], 보정[키], 0)), "")</f>
        <v/>
      </c>
      <c r="Q393" s="28">
        <f>IF(예실[[#This Row],[보정값]]&lt;&gt;"", 예실[[#This Row],[보정값]], IF(예실[[#This Row],[실적]]="", "", 예실[[#This Row],[실적]]))</f>
        <v>5861000</v>
      </c>
      <c r="R393" t="str">
        <f>IF(예실[[#This Row],[분석실적]]="","MISSING", IF(NOT(ISNUMBER(예실[[#This Row],[분석실적]])),"INVALID", IF(예실[[#This Row],[예산]]=0,"NO_BUDGET","OK")))</f>
        <v>OK</v>
      </c>
      <c r="S393" s="5">
        <f>IF(예실[[#This Row],[데이터상태]]&lt;&gt;"OK", "", IF(예실[[#This Row],[계정유형]]="수익", 예실[[#This Row],[예산]]-예실[[#This Row],[분석실적]], 예실[[#This Row],[분석실적]]-예실[[#This Row],[예산]]))</f>
        <v>-139000</v>
      </c>
      <c r="T393">
        <f>IF(예실[[#This Row],[데이터상태]]&lt;&gt;"OK", "", 예실[[#This Row],[불리금액]]/예실[[#This Row],[예산]])</f>
        <v>-2.3166666666666665E-2</v>
      </c>
      <c r="U3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4" spans="1:21">
      <c r="A394" t="s">
        <v>76</v>
      </c>
      <c r="B394" t="s">
        <v>77</v>
      </c>
      <c r="C394" s="6">
        <v>46082</v>
      </c>
      <c r="D394">
        <v>2026</v>
      </c>
      <c r="E394">
        <v>3</v>
      </c>
      <c r="F394">
        <v>1</v>
      </c>
      <c r="G394" s="5">
        <v>6000000</v>
      </c>
      <c r="H394" s="5">
        <v>5859000</v>
      </c>
      <c r="I394" t="s">
        <v>51</v>
      </c>
      <c r="J394" t="s">
        <v>52</v>
      </c>
      <c r="K394">
        <f>COUNTIFS(예실[계정코드], 예실[[#This Row],[계정코드]], 예실[월], 예실[[#This Row],[월]])</f>
        <v>1</v>
      </c>
      <c r="L394">
        <f>AVERAGEIFS(예실[실적], 예실[계정코드], 예실[[#This Row],[계정코드]])</f>
        <v>5882750</v>
      </c>
      <c r="M394">
        <f>IF(ISNUMBER(예실[[#This Row],[실적]]), 예실[[#This Row],[실적]]/예실[[#This Row],[계정평균]], "")</f>
        <v>0.99596277251285537</v>
      </c>
      <c r="N394" t="str">
        <f>IF(예실[[#This Row],[평균대비배수]]="", "", IF(예실[[#This Row],[평균대비배수]]&gt;=튀는값배수기준, "원천확인", ""))</f>
        <v/>
      </c>
      <c r="O394" t="str">
        <f>예실[[#This Row],[계정코드]]&amp;"|"&amp;TEXT(예실[[#This Row],[월]], "yyyy-mm")</f>
        <v>6230|2026-03</v>
      </c>
      <c r="P394" s="28" t="str">
        <f>IFERROR(INDEX(보정[보정 값], MATCH(예실[[#This Row],[키]], 보정[키], 0)), "")</f>
        <v/>
      </c>
      <c r="Q394" s="28">
        <f>IF(예실[[#This Row],[보정값]]&lt;&gt;"", 예실[[#This Row],[보정값]], IF(예실[[#This Row],[실적]]="", "", 예실[[#This Row],[실적]]))</f>
        <v>5859000</v>
      </c>
      <c r="R394" t="str">
        <f>IF(예실[[#This Row],[분석실적]]="","MISSING", IF(NOT(ISNUMBER(예실[[#This Row],[분석실적]])),"INVALID", IF(예실[[#This Row],[예산]]=0,"NO_BUDGET","OK")))</f>
        <v>OK</v>
      </c>
      <c r="S394" s="5">
        <f>IF(예실[[#This Row],[데이터상태]]&lt;&gt;"OK", "", IF(예실[[#This Row],[계정유형]]="수익", 예실[[#This Row],[예산]]-예실[[#This Row],[분석실적]], 예실[[#This Row],[분석실적]]-예실[[#This Row],[예산]]))</f>
        <v>-141000</v>
      </c>
      <c r="T394">
        <f>IF(예실[[#This Row],[데이터상태]]&lt;&gt;"OK", "", 예실[[#This Row],[불리금액]]/예실[[#This Row],[예산]])</f>
        <v>-2.35E-2</v>
      </c>
      <c r="U3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5" spans="1:21">
      <c r="A395" t="s">
        <v>76</v>
      </c>
      <c r="B395" t="s">
        <v>77</v>
      </c>
      <c r="C395" s="6">
        <v>46113</v>
      </c>
      <c r="D395">
        <v>2026</v>
      </c>
      <c r="E395">
        <v>4</v>
      </c>
      <c r="F395">
        <v>2</v>
      </c>
      <c r="G395" s="5">
        <v>6000000</v>
      </c>
      <c r="H395" s="5">
        <v>5941000</v>
      </c>
      <c r="I395" t="s">
        <v>51</v>
      </c>
      <c r="J395" t="s">
        <v>52</v>
      </c>
      <c r="K395">
        <f>COUNTIFS(예실[계정코드], 예실[[#This Row],[계정코드]], 예실[월], 예실[[#This Row],[월]])</f>
        <v>1</v>
      </c>
      <c r="L395">
        <f>AVERAGEIFS(예실[실적], 예실[계정코드], 예실[[#This Row],[계정코드]])</f>
        <v>5882750</v>
      </c>
      <c r="M395">
        <f>IF(ISNUMBER(예실[[#This Row],[실적]]), 예실[[#This Row],[실적]]/예실[[#This Row],[계정평균]], "")</f>
        <v>1.0099018316263653</v>
      </c>
      <c r="N395" t="str">
        <f>IF(예실[[#This Row],[평균대비배수]]="", "", IF(예실[[#This Row],[평균대비배수]]&gt;=튀는값배수기준, "원천확인", ""))</f>
        <v/>
      </c>
      <c r="O395" t="str">
        <f>예실[[#This Row],[계정코드]]&amp;"|"&amp;TEXT(예실[[#This Row],[월]], "yyyy-mm")</f>
        <v>6230|2026-04</v>
      </c>
      <c r="P395" s="28" t="str">
        <f>IFERROR(INDEX(보정[보정 값], MATCH(예실[[#This Row],[키]], 보정[키], 0)), "")</f>
        <v/>
      </c>
      <c r="Q395" s="28">
        <f>IF(예실[[#This Row],[보정값]]&lt;&gt;"", 예실[[#This Row],[보정값]], IF(예실[[#This Row],[실적]]="", "", 예실[[#This Row],[실적]]))</f>
        <v>5941000</v>
      </c>
      <c r="R395" t="str">
        <f>IF(예실[[#This Row],[분석실적]]="","MISSING", IF(NOT(ISNUMBER(예실[[#This Row],[분석실적]])),"INVALID", IF(예실[[#This Row],[예산]]=0,"NO_BUDGET","OK")))</f>
        <v>OK</v>
      </c>
      <c r="S395" s="5">
        <f>IF(예실[[#This Row],[데이터상태]]&lt;&gt;"OK", "", IF(예실[[#This Row],[계정유형]]="수익", 예실[[#This Row],[예산]]-예실[[#This Row],[분석실적]], 예실[[#This Row],[분석실적]]-예실[[#This Row],[예산]]))</f>
        <v>-59000</v>
      </c>
      <c r="T395">
        <f>IF(예실[[#This Row],[데이터상태]]&lt;&gt;"OK", "", 예실[[#This Row],[불리금액]]/예실[[#This Row],[예산]])</f>
        <v>-9.8333333333333328E-3</v>
      </c>
      <c r="U3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6" spans="1:21">
      <c r="A396" t="s">
        <v>76</v>
      </c>
      <c r="B396" t="s">
        <v>77</v>
      </c>
      <c r="C396" s="6">
        <v>46143</v>
      </c>
      <c r="D396">
        <v>2026</v>
      </c>
      <c r="E396">
        <v>5</v>
      </c>
      <c r="F396">
        <v>2</v>
      </c>
      <c r="G396" s="5">
        <v>6000000</v>
      </c>
      <c r="H396" s="5">
        <v>5867000</v>
      </c>
      <c r="I396" t="s">
        <v>51</v>
      </c>
      <c r="J396" t="s">
        <v>52</v>
      </c>
      <c r="K396">
        <f>COUNTIFS(예실[계정코드], 예실[[#This Row],[계정코드]], 예실[월], 예실[[#This Row],[월]])</f>
        <v>1</v>
      </c>
      <c r="L396">
        <f>AVERAGEIFS(예실[실적], 예실[계정코드], 예실[[#This Row],[계정코드]])</f>
        <v>5882750</v>
      </c>
      <c r="M396">
        <f>IF(ISNUMBER(예실[[#This Row],[실적]]), 예실[[#This Row],[실적]]/예실[[#This Row],[계정평균]], "")</f>
        <v>0.9973226807190515</v>
      </c>
      <c r="N396" t="str">
        <f>IF(예실[[#This Row],[평균대비배수]]="", "", IF(예실[[#This Row],[평균대비배수]]&gt;=튀는값배수기준, "원천확인", ""))</f>
        <v/>
      </c>
      <c r="O396" t="str">
        <f>예실[[#This Row],[계정코드]]&amp;"|"&amp;TEXT(예실[[#This Row],[월]], "yyyy-mm")</f>
        <v>6230|2026-05</v>
      </c>
      <c r="P396" s="28" t="str">
        <f>IFERROR(INDEX(보정[보정 값], MATCH(예실[[#This Row],[키]], 보정[키], 0)), "")</f>
        <v/>
      </c>
      <c r="Q396" s="28">
        <f>IF(예실[[#This Row],[보정값]]&lt;&gt;"", 예실[[#This Row],[보정값]], IF(예실[[#This Row],[실적]]="", "", 예실[[#This Row],[실적]]))</f>
        <v>5867000</v>
      </c>
      <c r="R396" t="str">
        <f>IF(예실[[#This Row],[분석실적]]="","MISSING", IF(NOT(ISNUMBER(예실[[#This Row],[분석실적]])),"INVALID", IF(예실[[#This Row],[예산]]=0,"NO_BUDGET","OK")))</f>
        <v>OK</v>
      </c>
      <c r="S396" s="5">
        <f>IF(예실[[#This Row],[데이터상태]]&lt;&gt;"OK", "", IF(예실[[#This Row],[계정유형]]="수익", 예실[[#This Row],[예산]]-예실[[#This Row],[분석실적]], 예실[[#This Row],[분석실적]]-예실[[#This Row],[예산]]))</f>
        <v>-133000</v>
      </c>
      <c r="T396">
        <f>IF(예실[[#This Row],[데이터상태]]&lt;&gt;"OK", "", 예실[[#This Row],[불리금액]]/예실[[#This Row],[예산]])</f>
        <v>-2.2166666666666668E-2</v>
      </c>
      <c r="U3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7" spans="1:21">
      <c r="A397" t="s">
        <v>76</v>
      </c>
      <c r="B397" t="s">
        <v>77</v>
      </c>
      <c r="C397" s="6">
        <v>46174</v>
      </c>
      <c r="D397">
        <v>2026</v>
      </c>
      <c r="E397">
        <v>6</v>
      </c>
      <c r="F397">
        <v>2</v>
      </c>
      <c r="G397" s="5">
        <v>6000000</v>
      </c>
      <c r="H397" s="5">
        <v>6086000</v>
      </c>
      <c r="I397" t="s">
        <v>51</v>
      </c>
      <c r="J397" t="s">
        <v>52</v>
      </c>
      <c r="K397">
        <f>COUNTIFS(예실[계정코드], 예실[[#This Row],[계정코드]], 예실[월], 예실[[#This Row],[월]])</f>
        <v>1</v>
      </c>
      <c r="L397">
        <f>AVERAGEIFS(예실[실적], 예실[계정코드], 예실[[#This Row],[계정코드]])</f>
        <v>5882750</v>
      </c>
      <c r="M397">
        <f>IF(ISNUMBER(예실[[#This Row],[실적]]), 예실[[#This Row],[실적]]/예실[[#This Row],[계정평균]], "")</f>
        <v>1.0345501678636693</v>
      </c>
      <c r="N397" t="str">
        <f>IF(예실[[#This Row],[평균대비배수]]="", "", IF(예실[[#This Row],[평균대비배수]]&gt;=튀는값배수기준, "원천확인", ""))</f>
        <v/>
      </c>
      <c r="O397" t="str">
        <f>예실[[#This Row],[계정코드]]&amp;"|"&amp;TEXT(예실[[#This Row],[월]], "yyyy-mm")</f>
        <v>6230|2026-06</v>
      </c>
      <c r="P397" s="28" t="str">
        <f>IFERROR(INDEX(보정[보정 값], MATCH(예실[[#This Row],[키]], 보정[키], 0)), "")</f>
        <v/>
      </c>
      <c r="Q397" s="28">
        <f>IF(예실[[#This Row],[보정값]]&lt;&gt;"", 예실[[#This Row],[보정값]], IF(예실[[#This Row],[실적]]="", "", 예실[[#This Row],[실적]]))</f>
        <v>6086000</v>
      </c>
      <c r="R397" t="str">
        <f>IF(예실[[#This Row],[분석실적]]="","MISSING", IF(NOT(ISNUMBER(예실[[#This Row],[분석실적]])),"INVALID", IF(예실[[#This Row],[예산]]=0,"NO_BUDGET","OK")))</f>
        <v>OK</v>
      </c>
      <c r="S397" s="5">
        <f>IF(예실[[#This Row],[데이터상태]]&lt;&gt;"OK", "", IF(예실[[#This Row],[계정유형]]="수익", 예실[[#This Row],[예산]]-예실[[#This Row],[분석실적]], 예실[[#This Row],[분석실적]]-예실[[#This Row],[예산]]))</f>
        <v>86000</v>
      </c>
      <c r="T397">
        <f>IF(예실[[#This Row],[데이터상태]]&lt;&gt;"OK", "", 예실[[#This Row],[불리금액]]/예실[[#This Row],[예산]])</f>
        <v>1.4333333333333333E-2</v>
      </c>
      <c r="U3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8" spans="1:21">
      <c r="A398" t="s">
        <v>76</v>
      </c>
      <c r="B398" t="s">
        <v>77</v>
      </c>
      <c r="C398" s="6">
        <v>46204</v>
      </c>
      <c r="D398">
        <v>2026</v>
      </c>
      <c r="E398">
        <v>7</v>
      </c>
      <c r="F398">
        <v>3</v>
      </c>
      <c r="G398" s="5">
        <v>6000000</v>
      </c>
      <c r="H398" s="5">
        <v>5968000</v>
      </c>
      <c r="I398" t="s">
        <v>51</v>
      </c>
      <c r="J398" t="s">
        <v>52</v>
      </c>
      <c r="K398">
        <f>COUNTIFS(예실[계정코드], 예실[[#This Row],[계정코드]], 예실[월], 예실[[#This Row],[월]])</f>
        <v>1</v>
      </c>
      <c r="L398">
        <f>AVERAGEIFS(예실[실적], 예실[계정코드], 예실[[#This Row],[계정코드]])</f>
        <v>5882750</v>
      </c>
      <c r="M398">
        <f>IF(ISNUMBER(예실[[#This Row],[실적]]), 예실[[#This Row],[실적]]/예실[[#This Row],[계정평균]], "")</f>
        <v>1.014491521822277</v>
      </c>
      <c r="N398" t="str">
        <f>IF(예실[[#This Row],[평균대비배수]]="", "", IF(예실[[#This Row],[평균대비배수]]&gt;=튀는값배수기준, "원천확인", ""))</f>
        <v/>
      </c>
      <c r="O398" t="str">
        <f>예실[[#This Row],[계정코드]]&amp;"|"&amp;TEXT(예실[[#This Row],[월]], "yyyy-mm")</f>
        <v>6230|2026-07</v>
      </c>
      <c r="P398" s="28" t="str">
        <f>IFERROR(INDEX(보정[보정 값], MATCH(예실[[#This Row],[키]], 보정[키], 0)), "")</f>
        <v/>
      </c>
      <c r="Q398" s="28">
        <f>IF(예실[[#This Row],[보정값]]&lt;&gt;"", 예실[[#This Row],[보정값]], IF(예실[[#This Row],[실적]]="", "", 예실[[#This Row],[실적]]))</f>
        <v>5968000</v>
      </c>
      <c r="R398" t="str">
        <f>IF(예실[[#This Row],[분석실적]]="","MISSING", IF(NOT(ISNUMBER(예실[[#This Row],[분석실적]])),"INVALID", IF(예실[[#This Row],[예산]]=0,"NO_BUDGET","OK")))</f>
        <v>OK</v>
      </c>
      <c r="S398" s="5">
        <f>IF(예실[[#This Row],[데이터상태]]&lt;&gt;"OK", "", IF(예실[[#This Row],[계정유형]]="수익", 예실[[#This Row],[예산]]-예실[[#This Row],[분석실적]], 예실[[#This Row],[분석실적]]-예실[[#This Row],[예산]]))</f>
        <v>-32000</v>
      </c>
      <c r="T398">
        <f>IF(예실[[#This Row],[데이터상태]]&lt;&gt;"OK", "", 예실[[#This Row],[불리금액]]/예실[[#This Row],[예산]])</f>
        <v>-5.3333333333333332E-3</v>
      </c>
      <c r="U3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399" spans="1:21">
      <c r="A399" t="s">
        <v>76</v>
      </c>
      <c r="B399" t="s">
        <v>77</v>
      </c>
      <c r="C399" s="6">
        <v>46235</v>
      </c>
      <c r="D399">
        <v>2026</v>
      </c>
      <c r="E399">
        <v>8</v>
      </c>
      <c r="F399">
        <v>3</v>
      </c>
      <c r="G399" s="5">
        <v>6000000</v>
      </c>
      <c r="H399" s="5">
        <v>6009000</v>
      </c>
      <c r="I399" t="s">
        <v>51</v>
      </c>
      <c r="J399" t="s">
        <v>52</v>
      </c>
      <c r="K399">
        <f>COUNTIFS(예실[계정코드], 예실[[#This Row],[계정코드]], 예실[월], 예실[[#This Row],[월]])</f>
        <v>1</v>
      </c>
      <c r="L399">
        <f>AVERAGEIFS(예실[실적], 예실[계정코드], 예실[[#This Row],[계정코드]])</f>
        <v>5882750</v>
      </c>
      <c r="M399">
        <f>IF(ISNUMBER(예실[[#This Row],[실적]]), 예실[[#This Row],[실적]]/예실[[#This Row],[계정평균]], "")</f>
        <v>1.0214610513790319</v>
      </c>
      <c r="N399" t="str">
        <f>IF(예실[[#This Row],[평균대비배수]]="", "", IF(예실[[#This Row],[평균대비배수]]&gt;=튀는값배수기준, "원천확인", ""))</f>
        <v/>
      </c>
      <c r="O399" t="str">
        <f>예실[[#This Row],[계정코드]]&amp;"|"&amp;TEXT(예실[[#This Row],[월]], "yyyy-mm")</f>
        <v>6230|2026-08</v>
      </c>
      <c r="P399" s="28" t="str">
        <f>IFERROR(INDEX(보정[보정 값], MATCH(예실[[#This Row],[키]], 보정[키], 0)), "")</f>
        <v/>
      </c>
      <c r="Q399" s="28">
        <f>IF(예실[[#This Row],[보정값]]&lt;&gt;"", 예실[[#This Row],[보정값]], IF(예실[[#This Row],[실적]]="", "", 예실[[#This Row],[실적]]))</f>
        <v>6009000</v>
      </c>
      <c r="R399" t="str">
        <f>IF(예실[[#This Row],[분석실적]]="","MISSING", IF(NOT(ISNUMBER(예실[[#This Row],[분석실적]])),"INVALID", IF(예실[[#This Row],[예산]]=0,"NO_BUDGET","OK")))</f>
        <v>OK</v>
      </c>
      <c r="S399" s="5">
        <f>IF(예실[[#This Row],[데이터상태]]&lt;&gt;"OK", "", IF(예실[[#This Row],[계정유형]]="수익", 예실[[#This Row],[예산]]-예실[[#This Row],[분석실적]], 예실[[#This Row],[분석실적]]-예실[[#This Row],[예산]]))</f>
        <v>9000</v>
      </c>
      <c r="T399">
        <f>IF(예실[[#This Row],[데이터상태]]&lt;&gt;"OK", "", 예실[[#This Row],[불리금액]]/예실[[#This Row],[예산]])</f>
        <v>1.5E-3</v>
      </c>
      <c r="U3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0" spans="1:21">
      <c r="A400" t="s">
        <v>42</v>
      </c>
      <c r="B400" t="s">
        <v>43</v>
      </c>
      <c r="C400" s="6">
        <v>46266</v>
      </c>
      <c r="D400">
        <v>2026</v>
      </c>
      <c r="E400">
        <v>9</v>
      </c>
      <c r="F400">
        <v>3</v>
      </c>
      <c r="G400" s="5">
        <v>460000000</v>
      </c>
      <c r="H400" s="5">
        <v>437489000</v>
      </c>
      <c r="I400" t="s">
        <v>40</v>
      </c>
      <c r="J400" t="s">
        <v>44</v>
      </c>
      <c r="K400">
        <f>COUNTIFS(예실[계정코드], 예실[[#This Row],[계정코드]], 예실[월], 예실[[#This Row],[월]])</f>
        <v>1</v>
      </c>
      <c r="L400">
        <f>AVERAGEIFS(예실[실적], 예실[계정코드], 예실[[#This Row],[계정코드]])</f>
        <v>405015809.52380955</v>
      </c>
      <c r="M400">
        <f>IF(ISNUMBER(예실[[#This Row],[실적]]), 예실[[#This Row],[실적]]/예실[[#This Row],[계정평균]], "")</f>
        <v>1.080177587423983</v>
      </c>
      <c r="N400" t="str">
        <f>IF(예실[[#This Row],[평균대비배수]]="", "", IF(예실[[#This Row],[평균대비배수]]&gt;=튀는값배수기준, "원천확인", ""))</f>
        <v/>
      </c>
      <c r="O400" t="str">
        <f>예실[[#This Row],[계정코드]]&amp;"|"&amp;TEXT(예실[[#This Row],[월]], "yyyy-mm")</f>
        <v>5120|2026-09</v>
      </c>
      <c r="P400" s="28" t="str">
        <f>IFERROR(INDEX(보정[보정 값], MATCH(예실[[#This Row],[키]], 보정[키], 0)), "")</f>
        <v/>
      </c>
      <c r="Q400" s="28">
        <f>IF(예실[[#This Row],[보정값]]&lt;&gt;"", 예실[[#This Row],[보정값]], IF(예실[[#This Row],[실적]]="", "", 예실[[#This Row],[실적]]))</f>
        <v>437489000</v>
      </c>
      <c r="R400" t="str">
        <f>IF(예실[[#This Row],[분석실적]]="","MISSING", IF(NOT(ISNUMBER(예실[[#This Row],[분석실적]])),"INVALID", IF(예실[[#This Row],[예산]]=0,"NO_BUDGET","OK")))</f>
        <v>OK</v>
      </c>
      <c r="S400" s="5">
        <f>IF(예실[[#This Row],[데이터상태]]&lt;&gt;"OK", "", IF(예실[[#This Row],[계정유형]]="수익", 예실[[#This Row],[예산]]-예실[[#This Row],[분석실적]], 예실[[#This Row],[분석실적]]-예실[[#This Row],[예산]]))</f>
        <v>-22511000</v>
      </c>
      <c r="T400" s="31">
        <f>IF(예실[[#This Row],[데이터상태]]&lt;&gt;"OK", "", 예실[[#This Row],[불리금액]]/예실[[#This Row],[예산]])</f>
        <v>-4.8936956521739128E-2</v>
      </c>
      <c r="U4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1" spans="1:21">
      <c r="A401" t="s">
        <v>78</v>
      </c>
      <c r="B401" t="s">
        <v>79</v>
      </c>
      <c r="C401" s="6">
        <v>45658</v>
      </c>
      <c r="D401">
        <v>2025</v>
      </c>
      <c r="E401">
        <v>1</v>
      </c>
      <c r="F401">
        <v>1</v>
      </c>
      <c r="G401" s="5">
        <v>3000000</v>
      </c>
      <c r="H401" s="5">
        <v>2776000</v>
      </c>
      <c r="I401" t="s">
        <v>51</v>
      </c>
      <c r="J401" t="s">
        <v>52</v>
      </c>
      <c r="K401">
        <f>COUNTIFS(예실[계정코드], 예실[[#This Row],[계정코드]], 예실[월], 예실[[#This Row],[월]])</f>
        <v>1</v>
      </c>
      <c r="L401">
        <f>AVERAGEIFS(예실[실적], 예실[계정코드], 예실[[#This Row],[계정코드]])</f>
        <v>3052952.3809523811</v>
      </c>
      <c r="M401">
        <f>IF(ISNUMBER(예실[[#This Row],[실적]]), 예실[[#This Row],[실적]]/예실[[#This Row],[계정평균]], "")</f>
        <v>0.90928375343149481</v>
      </c>
      <c r="N401" t="str">
        <f>IF(예실[[#This Row],[평균대비배수]]="", "", IF(예실[[#This Row],[평균대비배수]]&gt;=튀는값배수기준, "원천확인", ""))</f>
        <v/>
      </c>
      <c r="O401" t="str">
        <f>예실[[#This Row],[계정코드]]&amp;"|"&amp;TEXT(예실[[#This Row],[월]], "yyyy-mm")</f>
        <v>6240|2025-01</v>
      </c>
      <c r="P401" s="28" t="str">
        <f>IFERROR(INDEX(보정[보정 값], MATCH(예실[[#This Row],[키]], 보정[키], 0)), "")</f>
        <v/>
      </c>
      <c r="Q401" s="28">
        <f>IF(예실[[#This Row],[보정값]]&lt;&gt;"", 예실[[#This Row],[보정값]], IF(예실[[#This Row],[실적]]="", "", 예실[[#This Row],[실적]]))</f>
        <v>2776000</v>
      </c>
      <c r="R401" t="str">
        <f>IF(예실[[#This Row],[분석실적]]="","MISSING", IF(NOT(ISNUMBER(예실[[#This Row],[분석실적]])),"INVALID", IF(예실[[#This Row],[예산]]=0,"NO_BUDGET","OK")))</f>
        <v>OK</v>
      </c>
      <c r="S401" s="5">
        <f>IF(예실[[#This Row],[데이터상태]]&lt;&gt;"OK", "", IF(예실[[#This Row],[계정유형]]="수익", 예실[[#This Row],[예산]]-예실[[#This Row],[분석실적]], 예실[[#This Row],[분석실적]]-예실[[#This Row],[예산]]))</f>
        <v>-224000</v>
      </c>
      <c r="T401">
        <f>IF(예실[[#This Row],[데이터상태]]&lt;&gt;"OK", "", 예실[[#This Row],[불리금액]]/예실[[#This Row],[예산]])</f>
        <v>-7.4666666666666673E-2</v>
      </c>
      <c r="U4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2" spans="1:21">
      <c r="A402" t="s">
        <v>78</v>
      </c>
      <c r="B402" t="s">
        <v>79</v>
      </c>
      <c r="C402" s="6">
        <v>45689</v>
      </c>
      <c r="D402">
        <v>2025</v>
      </c>
      <c r="E402">
        <v>2</v>
      </c>
      <c r="F402">
        <v>1</v>
      </c>
      <c r="G402" s="5">
        <v>3000000</v>
      </c>
      <c r="H402" s="5">
        <v>2972000</v>
      </c>
      <c r="I402" t="s">
        <v>51</v>
      </c>
      <c r="J402" t="s">
        <v>52</v>
      </c>
      <c r="K402">
        <f>COUNTIFS(예실[계정코드], 예실[[#This Row],[계정코드]], 예실[월], 예실[[#This Row],[월]])</f>
        <v>1</v>
      </c>
      <c r="L402">
        <f>AVERAGEIFS(예실[실적], 예실[계정코드], 예실[[#This Row],[계정코드]])</f>
        <v>3052952.3809523811</v>
      </c>
      <c r="M402">
        <f>IF(ISNUMBER(예실[[#This Row],[실적]]), 예실[[#This Row],[실적]]/예실[[#This Row],[계정평균]], "")</f>
        <v>0.97348390316945344</v>
      </c>
      <c r="N402" t="str">
        <f>IF(예실[[#This Row],[평균대비배수]]="", "", IF(예실[[#This Row],[평균대비배수]]&gt;=튀는값배수기준, "원천확인", ""))</f>
        <v/>
      </c>
      <c r="O402" t="str">
        <f>예실[[#This Row],[계정코드]]&amp;"|"&amp;TEXT(예실[[#This Row],[월]], "yyyy-mm")</f>
        <v>6240|2025-02</v>
      </c>
      <c r="P402" s="28" t="str">
        <f>IFERROR(INDEX(보정[보정 값], MATCH(예실[[#This Row],[키]], 보정[키], 0)), "")</f>
        <v/>
      </c>
      <c r="Q402" s="28">
        <f>IF(예실[[#This Row],[보정값]]&lt;&gt;"", 예실[[#This Row],[보정값]], IF(예실[[#This Row],[실적]]="", "", 예실[[#This Row],[실적]]))</f>
        <v>2972000</v>
      </c>
      <c r="R402" t="str">
        <f>IF(예실[[#This Row],[분석실적]]="","MISSING", IF(NOT(ISNUMBER(예실[[#This Row],[분석실적]])),"INVALID", IF(예실[[#This Row],[예산]]=0,"NO_BUDGET","OK")))</f>
        <v>OK</v>
      </c>
      <c r="S402" s="5">
        <f>IF(예실[[#This Row],[데이터상태]]&lt;&gt;"OK", "", IF(예실[[#This Row],[계정유형]]="수익", 예실[[#This Row],[예산]]-예실[[#This Row],[분석실적]], 예실[[#This Row],[분석실적]]-예실[[#This Row],[예산]]))</f>
        <v>-28000</v>
      </c>
      <c r="T402">
        <f>IF(예실[[#This Row],[데이터상태]]&lt;&gt;"OK", "", 예실[[#This Row],[불리금액]]/예실[[#This Row],[예산]])</f>
        <v>-9.3333333333333341E-3</v>
      </c>
      <c r="U4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3" spans="1:21">
      <c r="A403" t="s">
        <v>78</v>
      </c>
      <c r="B403" t="s">
        <v>79</v>
      </c>
      <c r="C403" s="6">
        <v>45717</v>
      </c>
      <c r="D403">
        <v>2025</v>
      </c>
      <c r="E403">
        <v>3</v>
      </c>
      <c r="F403">
        <v>1</v>
      </c>
      <c r="G403" s="5">
        <v>3000000</v>
      </c>
      <c r="H403" s="5">
        <v>2849000</v>
      </c>
      <c r="I403" t="s">
        <v>51</v>
      </c>
      <c r="J403" t="s">
        <v>52</v>
      </c>
      <c r="K403">
        <f>COUNTIFS(예실[계정코드], 예실[[#This Row],[계정코드]], 예실[월], 예실[[#This Row],[월]])</f>
        <v>1</v>
      </c>
      <c r="L403">
        <f>AVERAGEIFS(예실[실적], 예실[계정코드], 예실[[#This Row],[계정코드]])</f>
        <v>3052952.3809523811</v>
      </c>
      <c r="M403">
        <f>IF(ISNUMBER(예실[[#This Row],[실적]]), 예실[[#This Row],[실적]]/예실[[#This Row],[계정평균]], "")</f>
        <v>0.93319503369104062</v>
      </c>
      <c r="N403" t="str">
        <f>IF(예실[[#This Row],[평균대비배수]]="", "", IF(예실[[#This Row],[평균대비배수]]&gt;=튀는값배수기준, "원천확인", ""))</f>
        <v/>
      </c>
      <c r="O403" t="str">
        <f>예실[[#This Row],[계정코드]]&amp;"|"&amp;TEXT(예실[[#This Row],[월]], "yyyy-mm")</f>
        <v>6240|2025-03</v>
      </c>
      <c r="P403" s="28" t="str">
        <f>IFERROR(INDEX(보정[보정 값], MATCH(예실[[#This Row],[키]], 보정[키], 0)), "")</f>
        <v/>
      </c>
      <c r="Q403" s="28">
        <f>IF(예실[[#This Row],[보정값]]&lt;&gt;"", 예실[[#This Row],[보정값]], IF(예실[[#This Row],[실적]]="", "", 예실[[#This Row],[실적]]))</f>
        <v>2849000</v>
      </c>
      <c r="R403" t="str">
        <f>IF(예실[[#This Row],[분석실적]]="","MISSING", IF(NOT(ISNUMBER(예실[[#This Row],[분석실적]])),"INVALID", IF(예실[[#This Row],[예산]]=0,"NO_BUDGET","OK")))</f>
        <v>OK</v>
      </c>
      <c r="S403" s="5">
        <f>IF(예실[[#This Row],[데이터상태]]&lt;&gt;"OK", "", IF(예실[[#This Row],[계정유형]]="수익", 예실[[#This Row],[예산]]-예실[[#This Row],[분석실적]], 예실[[#This Row],[분석실적]]-예실[[#This Row],[예산]]))</f>
        <v>-151000</v>
      </c>
      <c r="T403">
        <f>IF(예실[[#This Row],[데이터상태]]&lt;&gt;"OK", "", 예실[[#This Row],[불리금액]]/예실[[#This Row],[예산]])</f>
        <v>-5.0333333333333334E-2</v>
      </c>
      <c r="U4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4" spans="1:21">
      <c r="A404" t="s">
        <v>78</v>
      </c>
      <c r="B404" t="s">
        <v>79</v>
      </c>
      <c r="C404" s="6">
        <v>45748</v>
      </c>
      <c r="D404">
        <v>2025</v>
      </c>
      <c r="E404">
        <v>4</v>
      </c>
      <c r="F404">
        <v>2</v>
      </c>
      <c r="G404" s="5">
        <v>3000000</v>
      </c>
      <c r="H404" s="5">
        <v>2619000</v>
      </c>
      <c r="I404" t="s">
        <v>51</v>
      </c>
      <c r="J404" t="s">
        <v>52</v>
      </c>
      <c r="K404">
        <f>COUNTIFS(예실[계정코드], 예실[[#This Row],[계정코드]], 예실[월], 예실[[#This Row],[월]])</f>
        <v>1</v>
      </c>
      <c r="L404">
        <f>AVERAGEIFS(예실[실적], 예실[계정코드], 예실[[#This Row],[계정코드]])</f>
        <v>3052952.3809523811</v>
      </c>
      <c r="M404">
        <f>IF(ISNUMBER(예실[[#This Row],[실적]]), 예실[[#This Row],[실적]]/예실[[#This Row],[계정평균]], "")</f>
        <v>0.85785812328425248</v>
      </c>
      <c r="N404" t="str">
        <f>IF(예실[[#This Row],[평균대비배수]]="", "", IF(예실[[#This Row],[평균대비배수]]&gt;=튀는값배수기준, "원천확인", ""))</f>
        <v/>
      </c>
      <c r="O404" t="str">
        <f>예실[[#This Row],[계정코드]]&amp;"|"&amp;TEXT(예실[[#This Row],[월]], "yyyy-mm")</f>
        <v>6240|2025-04</v>
      </c>
      <c r="P404" s="28" t="str">
        <f>IFERROR(INDEX(보정[보정 값], MATCH(예실[[#This Row],[키]], 보정[키], 0)), "")</f>
        <v/>
      </c>
      <c r="Q404" s="28">
        <f>IF(예실[[#This Row],[보정값]]&lt;&gt;"", 예실[[#This Row],[보정값]], IF(예실[[#This Row],[실적]]="", "", 예실[[#This Row],[실적]]))</f>
        <v>2619000</v>
      </c>
      <c r="R404" t="str">
        <f>IF(예실[[#This Row],[분석실적]]="","MISSING", IF(NOT(ISNUMBER(예실[[#This Row],[분석실적]])),"INVALID", IF(예실[[#This Row],[예산]]=0,"NO_BUDGET","OK")))</f>
        <v>OK</v>
      </c>
      <c r="S404" s="5">
        <f>IF(예실[[#This Row],[데이터상태]]&lt;&gt;"OK", "", IF(예실[[#This Row],[계정유형]]="수익", 예실[[#This Row],[예산]]-예실[[#This Row],[분석실적]], 예실[[#This Row],[분석실적]]-예실[[#This Row],[예산]]))</f>
        <v>-381000</v>
      </c>
      <c r="T404">
        <f>IF(예실[[#This Row],[데이터상태]]&lt;&gt;"OK", "", 예실[[#This Row],[불리금액]]/예실[[#This Row],[예산]])</f>
        <v>-0.127</v>
      </c>
      <c r="U4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5" spans="1:21">
      <c r="A405" t="s">
        <v>78</v>
      </c>
      <c r="B405" t="s">
        <v>79</v>
      </c>
      <c r="C405" s="6">
        <v>45778</v>
      </c>
      <c r="D405">
        <v>2025</v>
      </c>
      <c r="E405">
        <v>5</v>
      </c>
      <c r="F405">
        <v>2</v>
      </c>
      <c r="G405" s="5">
        <v>3000000</v>
      </c>
      <c r="H405" s="5">
        <v>3012000</v>
      </c>
      <c r="I405" t="s">
        <v>51</v>
      </c>
      <c r="J405" t="s">
        <v>52</v>
      </c>
      <c r="K405">
        <f>COUNTIFS(예실[계정코드], 예실[[#This Row],[계정코드]], 예실[월], 예실[[#This Row],[월]])</f>
        <v>1</v>
      </c>
      <c r="L405">
        <f>AVERAGEIFS(예실[실적], 예실[계정코드], 예실[[#This Row],[계정코드]])</f>
        <v>3052952.3809523811</v>
      </c>
      <c r="M405">
        <f>IF(ISNUMBER(예실[[#This Row],[실적]]), 예실[[#This Row],[실적]]/예실[[#This Row],[계정평균]], "")</f>
        <v>0.986585974544547</v>
      </c>
      <c r="N405" t="str">
        <f>IF(예실[[#This Row],[평균대비배수]]="", "", IF(예실[[#This Row],[평균대비배수]]&gt;=튀는값배수기준, "원천확인", ""))</f>
        <v/>
      </c>
      <c r="O405" t="str">
        <f>예실[[#This Row],[계정코드]]&amp;"|"&amp;TEXT(예실[[#This Row],[월]], "yyyy-mm")</f>
        <v>6240|2025-05</v>
      </c>
      <c r="P405" s="28" t="str">
        <f>IFERROR(INDEX(보정[보정 값], MATCH(예실[[#This Row],[키]], 보정[키], 0)), "")</f>
        <v/>
      </c>
      <c r="Q405" s="28">
        <f>IF(예실[[#This Row],[보정값]]&lt;&gt;"", 예실[[#This Row],[보정값]], IF(예실[[#This Row],[실적]]="", "", 예실[[#This Row],[실적]]))</f>
        <v>3012000</v>
      </c>
      <c r="R405" t="str">
        <f>IF(예실[[#This Row],[분석실적]]="","MISSING", IF(NOT(ISNUMBER(예실[[#This Row],[분석실적]])),"INVALID", IF(예실[[#This Row],[예산]]=0,"NO_BUDGET","OK")))</f>
        <v>OK</v>
      </c>
      <c r="S405" s="5">
        <f>IF(예실[[#This Row],[데이터상태]]&lt;&gt;"OK", "", IF(예실[[#This Row],[계정유형]]="수익", 예실[[#This Row],[예산]]-예실[[#This Row],[분석실적]], 예실[[#This Row],[분석실적]]-예실[[#This Row],[예산]]))</f>
        <v>12000</v>
      </c>
      <c r="T405">
        <f>IF(예실[[#This Row],[데이터상태]]&lt;&gt;"OK", "", 예실[[#This Row],[불리금액]]/예실[[#This Row],[예산]])</f>
        <v>4.0000000000000001E-3</v>
      </c>
      <c r="U4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6" spans="1:21">
      <c r="A406" t="s">
        <v>78</v>
      </c>
      <c r="B406" t="s">
        <v>79</v>
      </c>
      <c r="C406" s="6">
        <v>45809</v>
      </c>
      <c r="D406">
        <v>2025</v>
      </c>
      <c r="E406">
        <v>6</v>
      </c>
      <c r="F406">
        <v>2</v>
      </c>
      <c r="G406" s="5">
        <v>3000000</v>
      </c>
      <c r="H406" s="5">
        <v>3029000</v>
      </c>
      <c r="I406" t="s">
        <v>51</v>
      </c>
      <c r="J406" t="s">
        <v>52</v>
      </c>
      <c r="K406">
        <f>COUNTIFS(예실[계정코드], 예실[[#This Row],[계정코드]], 예실[월], 예실[[#This Row],[월]])</f>
        <v>1</v>
      </c>
      <c r="L406">
        <f>AVERAGEIFS(예실[실적], 예실[계정코드], 예실[[#This Row],[계정코드]])</f>
        <v>3052952.3809523811</v>
      </c>
      <c r="M406">
        <f>IF(ISNUMBER(예실[[#This Row],[실적]]), 예실[[#This Row],[실적]]/예실[[#This Row],[계정평균]], "")</f>
        <v>0.99215435487896175</v>
      </c>
      <c r="N406" t="str">
        <f>IF(예실[[#This Row],[평균대비배수]]="", "", IF(예실[[#This Row],[평균대비배수]]&gt;=튀는값배수기준, "원천확인", ""))</f>
        <v/>
      </c>
      <c r="O406" t="str">
        <f>예실[[#This Row],[계정코드]]&amp;"|"&amp;TEXT(예실[[#This Row],[월]], "yyyy-mm")</f>
        <v>6240|2025-06</v>
      </c>
      <c r="P406" s="28" t="str">
        <f>IFERROR(INDEX(보정[보정 값], MATCH(예실[[#This Row],[키]], 보정[키], 0)), "")</f>
        <v/>
      </c>
      <c r="Q406" s="28">
        <f>IF(예실[[#This Row],[보정값]]&lt;&gt;"", 예실[[#This Row],[보정값]], IF(예실[[#This Row],[실적]]="", "", 예실[[#This Row],[실적]]))</f>
        <v>3029000</v>
      </c>
      <c r="R406" t="str">
        <f>IF(예실[[#This Row],[분석실적]]="","MISSING", IF(NOT(ISNUMBER(예실[[#This Row],[분석실적]])),"INVALID", IF(예실[[#This Row],[예산]]=0,"NO_BUDGET","OK")))</f>
        <v>OK</v>
      </c>
      <c r="S406" s="5">
        <f>IF(예실[[#This Row],[데이터상태]]&lt;&gt;"OK", "", IF(예실[[#This Row],[계정유형]]="수익", 예실[[#This Row],[예산]]-예실[[#This Row],[분석실적]], 예실[[#This Row],[분석실적]]-예실[[#This Row],[예산]]))</f>
        <v>29000</v>
      </c>
      <c r="T406">
        <f>IF(예실[[#This Row],[데이터상태]]&lt;&gt;"OK", "", 예실[[#This Row],[불리금액]]/예실[[#This Row],[예산]])</f>
        <v>9.6666666666666672E-3</v>
      </c>
      <c r="U4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7" spans="1:21">
      <c r="A407" t="s">
        <v>78</v>
      </c>
      <c r="B407" t="s">
        <v>79</v>
      </c>
      <c r="C407" s="6">
        <v>45839</v>
      </c>
      <c r="D407">
        <v>2025</v>
      </c>
      <c r="E407">
        <v>7</v>
      </c>
      <c r="F407">
        <v>3</v>
      </c>
      <c r="G407" s="5">
        <v>3000000</v>
      </c>
      <c r="H407" s="5">
        <v>3018000</v>
      </c>
      <c r="I407" t="s">
        <v>51</v>
      </c>
      <c r="J407" t="s">
        <v>52</v>
      </c>
      <c r="K407">
        <f>COUNTIFS(예실[계정코드], 예실[[#This Row],[계정코드]], 예실[월], 예실[[#This Row],[월]])</f>
        <v>1</v>
      </c>
      <c r="L407">
        <f>AVERAGEIFS(예실[실적], 예실[계정코드], 예실[[#This Row],[계정코드]])</f>
        <v>3052952.3809523811</v>
      </c>
      <c r="M407">
        <f>IF(ISNUMBER(예실[[#This Row],[실적]]), 예실[[#This Row],[실적]]/예실[[#This Row],[계정평균]], "")</f>
        <v>0.98855128525081104</v>
      </c>
      <c r="N407" t="str">
        <f>IF(예실[[#This Row],[평균대비배수]]="", "", IF(예실[[#This Row],[평균대비배수]]&gt;=튀는값배수기준, "원천확인", ""))</f>
        <v/>
      </c>
      <c r="O407" t="str">
        <f>예실[[#This Row],[계정코드]]&amp;"|"&amp;TEXT(예실[[#This Row],[월]], "yyyy-mm")</f>
        <v>6240|2025-07</v>
      </c>
      <c r="P407" s="28" t="str">
        <f>IFERROR(INDEX(보정[보정 값], MATCH(예실[[#This Row],[키]], 보정[키], 0)), "")</f>
        <v/>
      </c>
      <c r="Q407" s="28">
        <f>IF(예실[[#This Row],[보정값]]&lt;&gt;"", 예실[[#This Row],[보정값]], IF(예실[[#This Row],[실적]]="", "", 예실[[#This Row],[실적]]))</f>
        <v>3018000</v>
      </c>
      <c r="R407" t="str">
        <f>IF(예실[[#This Row],[분석실적]]="","MISSING", IF(NOT(ISNUMBER(예실[[#This Row],[분석실적]])),"INVALID", IF(예실[[#This Row],[예산]]=0,"NO_BUDGET","OK")))</f>
        <v>OK</v>
      </c>
      <c r="S407" s="5">
        <f>IF(예실[[#This Row],[데이터상태]]&lt;&gt;"OK", "", IF(예실[[#This Row],[계정유형]]="수익", 예실[[#This Row],[예산]]-예실[[#This Row],[분석실적]], 예실[[#This Row],[분석실적]]-예실[[#This Row],[예산]]))</f>
        <v>18000</v>
      </c>
      <c r="T407">
        <f>IF(예실[[#This Row],[데이터상태]]&lt;&gt;"OK", "", 예실[[#This Row],[불리금액]]/예실[[#This Row],[예산]])</f>
        <v>6.0000000000000001E-3</v>
      </c>
      <c r="U4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8" spans="1:21">
      <c r="A408" t="s">
        <v>78</v>
      </c>
      <c r="B408" t="s">
        <v>79</v>
      </c>
      <c r="C408" s="6">
        <v>45870</v>
      </c>
      <c r="D408">
        <v>2025</v>
      </c>
      <c r="E408">
        <v>8</v>
      </c>
      <c r="F408">
        <v>3</v>
      </c>
      <c r="G408" s="5">
        <v>3000000</v>
      </c>
      <c r="H408" s="5">
        <v>2787000</v>
      </c>
      <c r="I408" t="s">
        <v>51</v>
      </c>
      <c r="J408" t="s">
        <v>52</v>
      </c>
      <c r="K408">
        <f>COUNTIFS(예실[계정코드], 예실[[#This Row],[계정코드]], 예실[월], 예실[[#This Row],[월]])</f>
        <v>1</v>
      </c>
      <c r="L408">
        <f>AVERAGEIFS(예실[실적], 예실[계정코드], 예실[[#This Row],[계정코드]])</f>
        <v>3052952.3809523811</v>
      </c>
      <c r="M408">
        <f>IF(ISNUMBER(예실[[#This Row],[실적]]), 예실[[#This Row],[실적]]/예실[[#This Row],[계정평균]], "")</f>
        <v>0.91288682305964564</v>
      </c>
      <c r="N408" t="str">
        <f>IF(예실[[#This Row],[평균대비배수]]="", "", IF(예실[[#This Row],[평균대비배수]]&gt;=튀는값배수기준, "원천확인", ""))</f>
        <v/>
      </c>
      <c r="O408" t="str">
        <f>예실[[#This Row],[계정코드]]&amp;"|"&amp;TEXT(예실[[#This Row],[월]], "yyyy-mm")</f>
        <v>6240|2025-08</v>
      </c>
      <c r="P408" s="28" t="str">
        <f>IFERROR(INDEX(보정[보정 값], MATCH(예실[[#This Row],[키]], 보정[키], 0)), "")</f>
        <v/>
      </c>
      <c r="Q408" s="28">
        <f>IF(예실[[#This Row],[보정값]]&lt;&gt;"", 예실[[#This Row],[보정값]], IF(예실[[#This Row],[실적]]="", "", 예실[[#This Row],[실적]]))</f>
        <v>2787000</v>
      </c>
      <c r="R408" t="str">
        <f>IF(예실[[#This Row],[분석실적]]="","MISSING", IF(NOT(ISNUMBER(예실[[#This Row],[분석실적]])),"INVALID", IF(예실[[#This Row],[예산]]=0,"NO_BUDGET","OK")))</f>
        <v>OK</v>
      </c>
      <c r="S408" s="5">
        <f>IF(예실[[#This Row],[데이터상태]]&lt;&gt;"OK", "", IF(예실[[#This Row],[계정유형]]="수익", 예실[[#This Row],[예산]]-예실[[#This Row],[분석실적]], 예실[[#This Row],[분석실적]]-예실[[#This Row],[예산]]))</f>
        <v>-213000</v>
      </c>
      <c r="T408">
        <f>IF(예실[[#This Row],[데이터상태]]&lt;&gt;"OK", "", 예실[[#This Row],[불리금액]]/예실[[#This Row],[예산]])</f>
        <v>-7.0999999999999994E-2</v>
      </c>
      <c r="U4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09" spans="1:21">
      <c r="A409" t="s">
        <v>78</v>
      </c>
      <c r="B409" t="s">
        <v>79</v>
      </c>
      <c r="C409" s="6">
        <v>45901</v>
      </c>
      <c r="D409">
        <v>2025</v>
      </c>
      <c r="E409">
        <v>9</v>
      </c>
      <c r="F409">
        <v>3</v>
      </c>
      <c r="G409" s="5">
        <v>3000000</v>
      </c>
      <c r="H409" s="5">
        <v>2888000</v>
      </c>
      <c r="I409" t="s">
        <v>51</v>
      </c>
      <c r="J409" t="s">
        <v>52</v>
      </c>
      <c r="K409">
        <f>COUNTIFS(예실[계정코드], 예실[[#This Row],[계정코드]], 예실[월], 예실[[#This Row],[월]])</f>
        <v>1</v>
      </c>
      <c r="L409">
        <f>AVERAGEIFS(예실[실적], 예실[계정코드], 예실[[#This Row],[계정코드]])</f>
        <v>3052952.3809523811</v>
      </c>
      <c r="M409">
        <f>IF(ISNUMBER(예실[[#This Row],[실적]]), 예실[[#This Row],[실적]]/예실[[#This Row],[계정평균]], "")</f>
        <v>0.94596955328175691</v>
      </c>
      <c r="N409" t="str">
        <f>IF(예실[[#This Row],[평균대비배수]]="", "", IF(예실[[#This Row],[평균대비배수]]&gt;=튀는값배수기준, "원천확인", ""))</f>
        <v/>
      </c>
      <c r="O409" t="str">
        <f>예실[[#This Row],[계정코드]]&amp;"|"&amp;TEXT(예실[[#This Row],[월]], "yyyy-mm")</f>
        <v>6240|2025-09</v>
      </c>
      <c r="P409" s="28" t="str">
        <f>IFERROR(INDEX(보정[보정 값], MATCH(예실[[#This Row],[키]], 보정[키], 0)), "")</f>
        <v/>
      </c>
      <c r="Q409" s="28">
        <f>IF(예실[[#This Row],[보정값]]&lt;&gt;"", 예실[[#This Row],[보정값]], IF(예실[[#This Row],[실적]]="", "", 예실[[#This Row],[실적]]))</f>
        <v>2888000</v>
      </c>
      <c r="R409" t="str">
        <f>IF(예실[[#This Row],[분석실적]]="","MISSING", IF(NOT(ISNUMBER(예실[[#This Row],[분석실적]])),"INVALID", IF(예실[[#This Row],[예산]]=0,"NO_BUDGET","OK")))</f>
        <v>OK</v>
      </c>
      <c r="S409" s="5">
        <f>IF(예실[[#This Row],[데이터상태]]&lt;&gt;"OK", "", IF(예실[[#This Row],[계정유형]]="수익", 예실[[#This Row],[예산]]-예실[[#This Row],[분석실적]], 예실[[#This Row],[분석실적]]-예실[[#This Row],[예산]]))</f>
        <v>-112000</v>
      </c>
      <c r="T409">
        <f>IF(예실[[#This Row],[데이터상태]]&lt;&gt;"OK", "", 예실[[#This Row],[불리금액]]/예실[[#This Row],[예산]])</f>
        <v>-3.7333333333333336E-2</v>
      </c>
      <c r="U4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0" spans="1:21">
      <c r="A410" t="s">
        <v>78</v>
      </c>
      <c r="B410" t="s">
        <v>79</v>
      </c>
      <c r="C410" s="6">
        <v>45931</v>
      </c>
      <c r="D410">
        <v>2025</v>
      </c>
      <c r="E410">
        <v>10</v>
      </c>
      <c r="F410">
        <v>4</v>
      </c>
      <c r="G410" s="5">
        <v>3000000</v>
      </c>
      <c r="H410" s="5">
        <v>2822000</v>
      </c>
      <c r="I410" t="s">
        <v>51</v>
      </c>
      <c r="J410" t="s">
        <v>52</v>
      </c>
      <c r="K410">
        <f>COUNTIFS(예실[계정코드], 예실[[#This Row],[계정코드]], 예실[월], 예실[[#This Row],[월]])</f>
        <v>1</v>
      </c>
      <c r="L410">
        <f>AVERAGEIFS(예실[실적], 예실[계정코드], 예실[[#This Row],[계정코드]])</f>
        <v>3052952.3809523811</v>
      </c>
      <c r="M410">
        <f>IF(ISNUMBER(예실[[#This Row],[실적]]), 예실[[#This Row],[실적]]/예실[[#This Row],[계정평균]], "")</f>
        <v>0.92435113551285253</v>
      </c>
      <c r="N410" t="str">
        <f>IF(예실[[#This Row],[평균대비배수]]="", "", IF(예실[[#This Row],[평균대비배수]]&gt;=튀는값배수기준, "원천확인", ""))</f>
        <v/>
      </c>
      <c r="O410" t="str">
        <f>예실[[#This Row],[계정코드]]&amp;"|"&amp;TEXT(예실[[#This Row],[월]], "yyyy-mm")</f>
        <v>6240|2025-10</v>
      </c>
      <c r="P410" s="28" t="str">
        <f>IFERROR(INDEX(보정[보정 값], MATCH(예실[[#This Row],[키]], 보정[키], 0)), "")</f>
        <v/>
      </c>
      <c r="Q410" s="28">
        <f>IF(예실[[#This Row],[보정값]]&lt;&gt;"", 예실[[#This Row],[보정값]], IF(예실[[#This Row],[실적]]="", "", 예실[[#This Row],[실적]]))</f>
        <v>2822000</v>
      </c>
      <c r="R410" t="str">
        <f>IF(예실[[#This Row],[분석실적]]="","MISSING", IF(NOT(ISNUMBER(예실[[#This Row],[분석실적]])),"INVALID", IF(예실[[#This Row],[예산]]=0,"NO_BUDGET","OK")))</f>
        <v>OK</v>
      </c>
      <c r="S410" s="5">
        <f>IF(예실[[#This Row],[데이터상태]]&lt;&gt;"OK", "", IF(예실[[#This Row],[계정유형]]="수익", 예실[[#This Row],[예산]]-예실[[#This Row],[분석실적]], 예실[[#This Row],[분석실적]]-예실[[#This Row],[예산]]))</f>
        <v>-178000</v>
      </c>
      <c r="T410">
        <f>IF(예실[[#This Row],[데이터상태]]&lt;&gt;"OK", "", 예실[[#This Row],[불리금액]]/예실[[#This Row],[예산]])</f>
        <v>-5.9333333333333335E-2</v>
      </c>
      <c r="U4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1" spans="1:21">
      <c r="A411" t="s">
        <v>78</v>
      </c>
      <c r="B411" t="s">
        <v>79</v>
      </c>
      <c r="C411" s="6">
        <v>45962</v>
      </c>
      <c r="D411">
        <v>2025</v>
      </c>
      <c r="E411">
        <v>11</v>
      </c>
      <c r="F411">
        <v>4</v>
      </c>
      <c r="G411" s="5">
        <v>3000000</v>
      </c>
      <c r="H411" s="5">
        <v>3082000</v>
      </c>
      <c r="I411" t="s">
        <v>51</v>
      </c>
      <c r="J411" t="s">
        <v>52</v>
      </c>
      <c r="K411">
        <f>COUNTIFS(예실[계정코드], 예실[[#This Row],[계정코드]], 예실[월], 예실[[#This Row],[월]])</f>
        <v>1</v>
      </c>
      <c r="L411">
        <f>AVERAGEIFS(예실[실적], 예실[계정코드], 예실[[#This Row],[계정코드]])</f>
        <v>3052952.3809523811</v>
      </c>
      <c r="M411">
        <f>IF(ISNUMBER(예실[[#This Row],[실적]]), 예실[[#This Row],[실적]]/예실[[#This Row],[계정평균]], "")</f>
        <v>1.0095145994509609</v>
      </c>
      <c r="N411" t="str">
        <f>IF(예실[[#This Row],[평균대비배수]]="", "", IF(예실[[#This Row],[평균대비배수]]&gt;=튀는값배수기준, "원천확인", ""))</f>
        <v/>
      </c>
      <c r="O411" t="str">
        <f>예실[[#This Row],[계정코드]]&amp;"|"&amp;TEXT(예실[[#This Row],[월]], "yyyy-mm")</f>
        <v>6240|2025-11</v>
      </c>
      <c r="P411" s="28" t="str">
        <f>IFERROR(INDEX(보정[보정 값], MATCH(예실[[#This Row],[키]], 보정[키], 0)), "")</f>
        <v/>
      </c>
      <c r="Q411" s="28">
        <f>IF(예실[[#This Row],[보정값]]&lt;&gt;"", 예실[[#This Row],[보정값]], IF(예실[[#This Row],[실적]]="", "", 예실[[#This Row],[실적]]))</f>
        <v>3082000</v>
      </c>
      <c r="R411" t="str">
        <f>IF(예실[[#This Row],[분석실적]]="","MISSING", IF(NOT(ISNUMBER(예실[[#This Row],[분석실적]])),"INVALID", IF(예실[[#This Row],[예산]]=0,"NO_BUDGET","OK")))</f>
        <v>OK</v>
      </c>
      <c r="S411" s="5">
        <f>IF(예실[[#This Row],[데이터상태]]&lt;&gt;"OK", "", IF(예실[[#This Row],[계정유형]]="수익", 예실[[#This Row],[예산]]-예실[[#This Row],[분석실적]], 예실[[#This Row],[분석실적]]-예실[[#This Row],[예산]]))</f>
        <v>82000</v>
      </c>
      <c r="T411">
        <f>IF(예실[[#This Row],[데이터상태]]&lt;&gt;"OK", "", 예실[[#This Row],[불리금액]]/예실[[#This Row],[예산]])</f>
        <v>2.7333333333333334E-2</v>
      </c>
      <c r="U4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2" spans="1:21">
      <c r="A412" t="s">
        <v>78</v>
      </c>
      <c r="B412" t="s">
        <v>79</v>
      </c>
      <c r="C412" s="6">
        <v>45992</v>
      </c>
      <c r="D412">
        <v>2025</v>
      </c>
      <c r="E412">
        <v>12</v>
      </c>
      <c r="F412">
        <v>4</v>
      </c>
      <c r="G412" s="5">
        <v>3000000</v>
      </c>
      <c r="H412" s="5">
        <v>2668000</v>
      </c>
      <c r="I412" t="s">
        <v>51</v>
      </c>
      <c r="J412" t="s">
        <v>52</v>
      </c>
      <c r="K412">
        <f>COUNTIFS(예실[계정코드], 예실[[#This Row],[계정코드]], 예실[월], 예실[[#This Row],[월]])</f>
        <v>1</v>
      </c>
      <c r="L412">
        <f>AVERAGEIFS(예실[실적], 예실[계정코드], 예실[[#This Row],[계정코드]])</f>
        <v>3052952.3809523811</v>
      </c>
      <c r="M412">
        <f>IF(ISNUMBER(예실[[#This Row],[실적]]), 예실[[#This Row],[실적]]/예실[[#This Row],[계정평균]], "")</f>
        <v>0.87390816071874222</v>
      </c>
      <c r="N412" t="str">
        <f>IF(예실[[#This Row],[평균대비배수]]="", "", IF(예실[[#This Row],[평균대비배수]]&gt;=튀는값배수기준, "원천확인", ""))</f>
        <v/>
      </c>
      <c r="O412" t="str">
        <f>예실[[#This Row],[계정코드]]&amp;"|"&amp;TEXT(예실[[#This Row],[월]], "yyyy-mm")</f>
        <v>6240|2025-12</v>
      </c>
      <c r="P412" s="28" t="str">
        <f>IFERROR(INDEX(보정[보정 값], MATCH(예실[[#This Row],[키]], 보정[키], 0)), "")</f>
        <v/>
      </c>
      <c r="Q412" s="28">
        <f>IF(예실[[#This Row],[보정값]]&lt;&gt;"", 예실[[#This Row],[보정값]], IF(예실[[#This Row],[실적]]="", "", 예실[[#This Row],[실적]]))</f>
        <v>2668000</v>
      </c>
      <c r="R412" t="str">
        <f>IF(예실[[#This Row],[분석실적]]="","MISSING", IF(NOT(ISNUMBER(예실[[#This Row],[분석실적]])),"INVALID", IF(예실[[#This Row],[예산]]=0,"NO_BUDGET","OK")))</f>
        <v>OK</v>
      </c>
      <c r="S412" s="5">
        <f>IF(예실[[#This Row],[데이터상태]]&lt;&gt;"OK", "", IF(예실[[#This Row],[계정유형]]="수익", 예실[[#This Row],[예산]]-예실[[#This Row],[분석실적]], 예실[[#This Row],[분석실적]]-예실[[#This Row],[예산]]))</f>
        <v>-332000</v>
      </c>
      <c r="T412">
        <f>IF(예실[[#This Row],[데이터상태]]&lt;&gt;"OK", "", 예실[[#This Row],[불리금액]]/예실[[#This Row],[예산]])</f>
        <v>-0.11066666666666666</v>
      </c>
      <c r="U4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3" spans="1:21">
      <c r="A413" t="s">
        <v>78</v>
      </c>
      <c r="B413" t="s">
        <v>79</v>
      </c>
      <c r="C413" s="6">
        <v>46023</v>
      </c>
      <c r="D413">
        <v>2026</v>
      </c>
      <c r="E413">
        <v>1</v>
      </c>
      <c r="F413">
        <v>1</v>
      </c>
      <c r="G413" s="5">
        <v>3000000</v>
      </c>
      <c r="H413" s="5">
        <v>3053000</v>
      </c>
      <c r="I413" t="s">
        <v>51</v>
      </c>
      <c r="J413" t="s">
        <v>52</v>
      </c>
      <c r="K413">
        <f>COUNTIFS(예실[계정코드], 예실[[#This Row],[계정코드]], 예실[월], 예실[[#This Row],[월]])</f>
        <v>1</v>
      </c>
      <c r="L413">
        <f>AVERAGEIFS(예실[실적], 예실[계정코드], 예실[[#This Row],[계정코드]])</f>
        <v>3052952.3809523811</v>
      </c>
      <c r="M413">
        <f>IF(ISNUMBER(예실[[#This Row],[실적]]), 예실[[#This Row],[실적]]/예실[[#This Row],[계정평균]], "")</f>
        <v>1.0000155977040179</v>
      </c>
      <c r="N413" t="str">
        <f>IF(예실[[#This Row],[평균대비배수]]="", "", IF(예실[[#This Row],[평균대비배수]]&gt;=튀는값배수기준, "원천확인", ""))</f>
        <v/>
      </c>
      <c r="O413" t="str">
        <f>예실[[#This Row],[계정코드]]&amp;"|"&amp;TEXT(예실[[#This Row],[월]], "yyyy-mm")</f>
        <v>6240|2026-01</v>
      </c>
      <c r="P413" s="28" t="str">
        <f>IFERROR(INDEX(보정[보정 값], MATCH(예실[[#This Row],[키]], 보정[키], 0)), "")</f>
        <v/>
      </c>
      <c r="Q413" s="28">
        <f>IF(예실[[#This Row],[보정값]]&lt;&gt;"", 예실[[#This Row],[보정값]], IF(예실[[#This Row],[실적]]="", "", 예실[[#This Row],[실적]]))</f>
        <v>3053000</v>
      </c>
      <c r="R413" t="str">
        <f>IF(예실[[#This Row],[분석실적]]="","MISSING", IF(NOT(ISNUMBER(예실[[#This Row],[분석실적]])),"INVALID", IF(예실[[#This Row],[예산]]=0,"NO_BUDGET","OK")))</f>
        <v>OK</v>
      </c>
      <c r="S413" s="5">
        <f>IF(예실[[#This Row],[데이터상태]]&lt;&gt;"OK", "", IF(예실[[#This Row],[계정유형]]="수익", 예실[[#This Row],[예산]]-예실[[#This Row],[분석실적]], 예실[[#This Row],[분석실적]]-예실[[#This Row],[예산]]))</f>
        <v>53000</v>
      </c>
      <c r="T413">
        <f>IF(예실[[#This Row],[데이터상태]]&lt;&gt;"OK", "", 예실[[#This Row],[불리금액]]/예실[[#This Row],[예산]])</f>
        <v>1.7666666666666667E-2</v>
      </c>
      <c r="U4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4" spans="1:21">
      <c r="A414" t="s">
        <v>78</v>
      </c>
      <c r="B414" t="s">
        <v>79</v>
      </c>
      <c r="C414" s="6">
        <v>46054</v>
      </c>
      <c r="D414">
        <v>2026</v>
      </c>
      <c r="E414">
        <v>2</v>
      </c>
      <c r="F414">
        <v>1</v>
      </c>
      <c r="G414" s="5">
        <v>3000000</v>
      </c>
      <c r="H414" s="5">
        <v>3011000</v>
      </c>
      <c r="I414" t="s">
        <v>51</v>
      </c>
      <c r="J414" t="s">
        <v>52</v>
      </c>
      <c r="K414">
        <f>COUNTIFS(예실[계정코드], 예실[[#This Row],[계정코드]], 예실[월], 예실[[#This Row],[월]])</f>
        <v>1</v>
      </c>
      <c r="L414">
        <f>AVERAGEIFS(예실[실적], 예실[계정코드], 예실[[#This Row],[계정코드]])</f>
        <v>3052952.3809523811</v>
      </c>
      <c r="M414">
        <f>IF(ISNUMBER(예실[[#This Row],[실적]]), 예실[[#This Row],[실적]]/예실[[#This Row],[계정평균]], "")</f>
        <v>0.98625842276016962</v>
      </c>
      <c r="N414" t="str">
        <f>IF(예실[[#This Row],[평균대비배수]]="", "", IF(예실[[#This Row],[평균대비배수]]&gt;=튀는값배수기준, "원천확인", ""))</f>
        <v/>
      </c>
      <c r="O414" t="str">
        <f>예실[[#This Row],[계정코드]]&amp;"|"&amp;TEXT(예실[[#This Row],[월]], "yyyy-mm")</f>
        <v>6240|2026-02</v>
      </c>
      <c r="P414" s="28" t="str">
        <f>IFERROR(INDEX(보정[보정 값], MATCH(예실[[#This Row],[키]], 보정[키], 0)), "")</f>
        <v/>
      </c>
      <c r="Q414" s="28">
        <f>IF(예실[[#This Row],[보정값]]&lt;&gt;"", 예실[[#This Row],[보정값]], IF(예실[[#This Row],[실적]]="", "", 예실[[#This Row],[실적]]))</f>
        <v>3011000</v>
      </c>
      <c r="R414" t="str">
        <f>IF(예실[[#This Row],[분석실적]]="","MISSING", IF(NOT(ISNUMBER(예실[[#This Row],[분석실적]])),"INVALID", IF(예실[[#This Row],[예산]]=0,"NO_BUDGET","OK")))</f>
        <v>OK</v>
      </c>
      <c r="S414" s="5">
        <f>IF(예실[[#This Row],[데이터상태]]&lt;&gt;"OK", "", IF(예실[[#This Row],[계정유형]]="수익", 예실[[#This Row],[예산]]-예실[[#This Row],[분석실적]], 예실[[#This Row],[분석실적]]-예실[[#This Row],[예산]]))</f>
        <v>11000</v>
      </c>
      <c r="T414">
        <f>IF(예실[[#This Row],[데이터상태]]&lt;&gt;"OK", "", 예실[[#This Row],[불리금액]]/예실[[#This Row],[예산]])</f>
        <v>3.6666666666666666E-3</v>
      </c>
      <c r="U4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5" spans="1:21">
      <c r="A415" t="s">
        <v>78</v>
      </c>
      <c r="B415" t="s">
        <v>79</v>
      </c>
      <c r="C415" s="6">
        <v>46082</v>
      </c>
      <c r="D415">
        <v>2026</v>
      </c>
      <c r="E415">
        <v>3</v>
      </c>
      <c r="F415">
        <v>1</v>
      </c>
      <c r="G415" s="5">
        <v>3000000</v>
      </c>
      <c r="H415" s="5">
        <v>2657000</v>
      </c>
      <c r="I415" t="s">
        <v>51</v>
      </c>
      <c r="J415" t="s">
        <v>52</v>
      </c>
      <c r="K415">
        <f>COUNTIFS(예실[계정코드], 예실[[#This Row],[계정코드]], 예실[월], 예실[[#This Row],[월]])</f>
        <v>1</v>
      </c>
      <c r="L415">
        <f>AVERAGEIFS(예실[실적], 예실[계정코드], 예실[[#This Row],[계정코드]])</f>
        <v>3052952.3809523811</v>
      </c>
      <c r="M415">
        <f>IF(ISNUMBER(예실[[#This Row],[실적]]), 예실[[#This Row],[실적]]/예실[[#This Row],[계정평균]], "")</f>
        <v>0.8703050910905914</v>
      </c>
      <c r="N415" t="str">
        <f>IF(예실[[#This Row],[평균대비배수]]="", "", IF(예실[[#This Row],[평균대비배수]]&gt;=튀는값배수기준, "원천확인", ""))</f>
        <v/>
      </c>
      <c r="O415" t="str">
        <f>예실[[#This Row],[계정코드]]&amp;"|"&amp;TEXT(예실[[#This Row],[월]], "yyyy-mm")</f>
        <v>6240|2026-03</v>
      </c>
      <c r="P415" s="28" t="str">
        <f>IFERROR(INDEX(보정[보정 값], MATCH(예실[[#This Row],[키]], 보정[키], 0)), "")</f>
        <v/>
      </c>
      <c r="Q415" s="28">
        <f>IF(예실[[#This Row],[보정값]]&lt;&gt;"", 예실[[#This Row],[보정값]], IF(예실[[#This Row],[실적]]="", "", 예실[[#This Row],[실적]]))</f>
        <v>2657000</v>
      </c>
      <c r="R415" t="str">
        <f>IF(예실[[#This Row],[분석실적]]="","MISSING", IF(NOT(ISNUMBER(예실[[#This Row],[분석실적]])),"INVALID", IF(예실[[#This Row],[예산]]=0,"NO_BUDGET","OK")))</f>
        <v>OK</v>
      </c>
      <c r="S415" s="5">
        <f>IF(예실[[#This Row],[데이터상태]]&lt;&gt;"OK", "", IF(예실[[#This Row],[계정유형]]="수익", 예실[[#This Row],[예산]]-예실[[#This Row],[분석실적]], 예실[[#This Row],[분석실적]]-예실[[#This Row],[예산]]))</f>
        <v>-343000</v>
      </c>
      <c r="T415">
        <f>IF(예실[[#This Row],[데이터상태]]&lt;&gt;"OK", "", 예실[[#This Row],[불리금액]]/예실[[#This Row],[예산]])</f>
        <v>-0.11433333333333333</v>
      </c>
      <c r="U4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6" spans="1:21">
      <c r="A416" t="s">
        <v>78</v>
      </c>
      <c r="B416" t="s">
        <v>79</v>
      </c>
      <c r="C416" s="6">
        <v>46113</v>
      </c>
      <c r="D416">
        <v>2026</v>
      </c>
      <c r="E416">
        <v>4</v>
      </c>
      <c r="F416">
        <v>2</v>
      </c>
      <c r="G416" s="5">
        <v>3000000</v>
      </c>
      <c r="H416" s="5">
        <v>3043000</v>
      </c>
      <c r="I416" t="s">
        <v>51</v>
      </c>
      <c r="J416" t="s">
        <v>52</v>
      </c>
      <c r="K416">
        <f>COUNTIFS(예실[계정코드], 예실[[#This Row],[계정코드]], 예실[월], 예실[[#This Row],[월]])</f>
        <v>1</v>
      </c>
      <c r="L416">
        <f>AVERAGEIFS(예실[실적], 예실[계정코드], 예실[[#This Row],[계정코드]])</f>
        <v>3052952.3809523811</v>
      </c>
      <c r="M416">
        <f>IF(ISNUMBER(예실[[#This Row],[실적]]), 예실[[#This Row],[실적]]/예실[[#This Row],[계정평균]], "")</f>
        <v>0.99674007986024449</v>
      </c>
      <c r="N416" t="str">
        <f>IF(예실[[#This Row],[평균대비배수]]="", "", IF(예실[[#This Row],[평균대비배수]]&gt;=튀는값배수기준, "원천확인", ""))</f>
        <v/>
      </c>
      <c r="O416" t="str">
        <f>예실[[#This Row],[계정코드]]&amp;"|"&amp;TEXT(예실[[#This Row],[월]], "yyyy-mm")</f>
        <v>6240|2026-04</v>
      </c>
      <c r="P416" s="28" t="str">
        <f>IFERROR(INDEX(보정[보정 값], MATCH(예실[[#This Row],[키]], 보정[키], 0)), "")</f>
        <v/>
      </c>
      <c r="Q416" s="28">
        <f>IF(예실[[#This Row],[보정값]]&lt;&gt;"", 예실[[#This Row],[보정값]], IF(예실[[#This Row],[실적]]="", "", 예실[[#This Row],[실적]]))</f>
        <v>3043000</v>
      </c>
      <c r="R416" t="str">
        <f>IF(예실[[#This Row],[분석실적]]="","MISSING", IF(NOT(ISNUMBER(예실[[#This Row],[분석실적]])),"INVALID", IF(예실[[#This Row],[예산]]=0,"NO_BUDGET","OK")))</f>
        <v>OK</v>
      </c>
      <c r="S416" s="5">
        <f>IF(예실[[#This Row],[데이터상태]]&lt;&gt;"OK", "", IF(예실[[#This Row],[계정유형]]="수익", 예실[[#This Row],[예산]]-예실[[#This Row],[분석실적]], 예실[[#This Row],[분석실적]]-예실[[#This Row],[예산]]))</f>
        <v>43000</v>
      </c>
      <c r="T416">
        <f>IF(예실[[#This Row],[데이터상태]]&lt;&gt;"OK", "", 예실[[#This Row],[불리금액]]/예실[[#This Row],[예산]])</f>
        <v>1.4333333333333333E-2</v>
      </c>
      <c r="U4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7" spans="1:21">
      <c r="A417" t="s">
        <v>78</v>
      </c>
      <c r="B417" t="s">
        <v>79</v>
      </c>
      <c r="C417" s="6">
        <v>46143</v>
      </c>
      <c r="D417">
        <v>2026</v>
      </c>
      <c r="E417">
        <v>5</v>
      </c>
      <c r="F417">
        <v>2</v>
      </c>
      <c r="G417" s="5">
        <v>3000000</v>
      </c>
      <c r="H417" s="5">
        <v>2643000</v>
      </c>
      <c r="I417" t="s">
        <v>51</v>
      </c>
      <c r="J417" t="s">
        <v>52</v>
      </c>
      <c r="K417">
        <f>COUNTIFS(예실[계정코드], 예실[[#This Row],[계정코드]], 예실[월], 예실[[#This Row],[월]])</f>
        <v>1</v>
      </c>
      <c r="L417">
        <f>AVERAGEIFS(예실[실적], 예실[계정코드], 예실[[#This Row],[계정코드]])</f>
        <v>3052952.3809523811</v>
      </c>
      <c r="M417">
        <f>IF(ISNUMBER(예실[[#This Row],[실적]]), 예실[[#This Row],[실적]]/예실[[#This Row],[계정평균]], "")</f>
        <v>0.86571936610930866</v>
      </c>
      <c r="N417" t="str">
        <f>IF(예실[[#This Row],[평균대비배수]]="", "", IF(예실[[#This Row],[평균대비배수]]&gt;=튀는값배수기준, "원천확인", ""))</f>
        <v/>
      </c>
      <c r="O417" t="str">
        <f>예실[[#This Row],[계정코드]]&amp;"|"&amp;TEXT(예실[[#This Row],[월]], "yyyy-mm")</f>
        <v>6240|2026-05</v>
      </c>
      <c r="P417" s="28" t="str">
        <f>IFERROR(INDEX(보정[보정 값], MATCH(예실[[#This Row],[키]], 보정[키], 0)), "")</f>
        <v/>
      </c>
      <c r="Q417" s="28">
        <f>IF(예실[[#This Row],[보정값]]&lt;&gt;"", 예실[[#This Row],[보정값]], IF(예실[[#This Row],[실적]]="", "", 예실[[#This Row],[실적]]))</f>
        <v>2643000</v>
      </c>
      <c r="R417" t="str">
        <f>IF(예실[[#This Row],[분석실적]]="","MISSING", IF(NOT(ISNUMBER(예실[[#This Row],[분석실적]])),"INVALID", IF(예실[[#This Row],[예산]]=0,"NO_BUDGET","OK")))</f>
        <v>OK</v>
      </c>
      <c r="S417" s="5">
        <f>IF(예실[[#This Row],[데이터상태]]&lt;&gt;"OK", "", IF(예실[[#This Row],[계정유형]]="수익", 예실[[#This Row],[예산]]-예실[[#This Row],[분석실적]], 예실[[#This Row],[분석실적]]-예실[[#This Row],[예산]]))</f>
        <v>-357000</v>
      </c>
      <c r="T417">
        <f>IF(예실[[#This Row],[데이터상태]]&lt;&gt;"OK", "", 예실[[#This Row],[불리금액]]/예실[[#This Row],[예산]])</f>
        <v>-0.11899999999999999</v>
      </c>
      <c r="U4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8" spans="1:21">
      <c r="A418" t="s">
        <v>78</v>
      </c>
      <c r="B418" t="s">
        <v>79</v>
      </c>
      <c r="C418" s="6">
        <v>46174</v>
      </c>
      <c r="D418">
        <v>2026</v>
      </c>
      <c r="E418">
        <v>6</v>
      </c>
      <c r="F418">
        <v>2</v>
      </c>
      <c r="G418" s="5">
        <v>3000000</v>
      </c>
      <c r="H418" s="5">
        <v>2649000</v>
      </c>
      <c r="I418" t="s">
        <v>51</v>
      </c>
      <c r="J418" t="s">
        <v>52</v>
      </c>
      <c r="K418">
        <f>COUNTIFS(예실[계정코드], 예실[[#This Row],[계정코드]], 예실[월], 예실[[#This Row],[월]])</f>
        <v>1</v>
      </c>
      <c r="L418">
        <f>AVERAGEIFS(예실[실적], 예실[계정코드], 예실[[#This Row],[계정코드]])</f>
        <v>3052952.3809523811</v>
      </c>
      <c r="M418">
        <f>IF(ISNUMBER(예실[[#This Row],[실적]]), 예실[[#This Row],[실적]]/예실[[#This Row],[계정평균]], "")</f>
        <v>0.86768467681557271</v>
      </c>
      <c r="N418" t="str">
        <f>IF(예실[[#This Row],[평균대비배수]]="", "", IF(예실[[#This Row],[평균대비배수]]&gt;=튀는값배수기준, "원천확인", ""))</f>
        <v/>
      </c>
      <c r="O418" t="str">
        <f>예실[[#This Row],[계정코드]]&amp;"|"&amp;TEXT(예실[[#This Row],[월]], "yyyy-mm")</f>
        <v>6240|2026-06</v>
      </c>
      <c r="P418" s="28" t="str">
        <f>IFERROR(INDEX(보정[보정 값], MATCH(예실[[#This Row],[키]], 보정[키], 0)), "")</f>
        <v/>
      </c>
      <c r="Q418" s="28">
        <f>IF(예실[[#This Row],[보정값]]&lt;&gt;"", 예실[[#This Row],[보정값]], IF(예실[[#This Row],[실적]]="", "", 예실[[#This Row],[실적]]))</f>
        <v>2649000</v>
      </c>
      <c r="R418" t="str">
        <f>IF(예실[[#This Row],[분석실적]]="","MISSING", IF(NOT(ISNUMBER(예실[[#This Row],[분석실적]])),"INVALID", IF(예실[[#This Row],[예산]]=0,"NO_BUDGET","OK")))</f>
        <v>OK</v>
      </c>
      <c r="S418" s="5">
        <f>IF(예실[[#This Row],[데이터상태]]&lt;&gt;"OK", "", IF(예실[[#This Row],[계정유형]]="수익", 예실[[#This Row],[예산]]-예실[[#This Row],[분석실적]], 예실[[#This Row],[분석실적]]-예실[[#This Row],[예산]]))</f>
        <v>-351000</v>
      </c>
      <c r="T418">
        <f>IF(예실[[#This Row],[데이터상태]]&lt;&gt;"OK", "", 예실[[#This Row],[불리금액]]/예실[[#This Row],[예산]])</f>
        <v>-0.11700000000000001</v>
      </c>
      <c r="U4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19" spans="1:21">
      <c r="A419" t="s">
        <v>78</v>
      </c>
      <c r="B419" t="s">
        <v>79</v>
      </c>
      <c r="C419" s="6">
        <v>46204</v>
      </c>
      <c r="D419">
        <v>2026</v>
      </c>
      <c r="E419">
        <v>7</v>
      </c>
      <c r="F419">
        <v>3</v>
      </c>
      <c r="G419" s="5">
        <v>3000000</v>
      </c>
      <c r="H419" s="5">
        <v>2956000</v>
      </c>
      <c r="I419" t="s">
        <v>51</v>
      </c>
      <c r="J419" t="s">
        <v>52</v>
      </c>
      <c r="K419">
        <f>COUNTIFS(예실[계정코드], 예실[[#This Row],[계정코드]], 예실[월], 예실[[#This Row],[월]])</f>
        <v>1</v>
      </c>
      <c r="L419">
        <f>AVERAGEIFS(예실[실적], 예실[계정코드], 예실[[#This Row],[계정코드]])</f>
        <v>3052952.3809523811</v>
      </c>
      <c r="M419">
        <f>IF(ISNUMBER(예실[[#This Row],[실적]]), 예실[[#This Row],[실적]]/예실[[#This Row],[계정평균]], "")</f>
        <v>0.96824307461941594</v>
      </c>
      <c r="N419" t="str">
        <f>IF(예실[[#This Row],[평균대비배수]]="", "", IF(예실[[#This Row],[평균대비배수]]&gt;=튀는값배수기준, "원천확인", ""))</f>
        <v/>
      </c>
      <c r="O419" t="str">
        <f>예실[[#This Row],[계정코드]]&amp;"|"&amp;TEXT(예실[[#This Row],[월]], "yyyy-mm")</f>
        <v>6240|2026-07</v>
      </c>
      <c r="P419" s="28" t="str">
        <f>IFERROR(INDEX(보정[보정 값], MATCH(예실[[#This Row],[키]], 보정[키], 0)), "")</f>
        <v/>
      </c>
      <c r="Q419" s="28">
        <f>IF(예실[[#This Row],[보정값]]&lt;&gt;"", 예실[[#This Row],[보정값]], IF(예실[[#This Row],[실적]]="", "", 예실[[#This Row],[실적]]))</f>
        <v>2956000</v>
      </c>
      <c r="R419" t="str">
        <f>IF(예실[[#This Row],[분석실적]]="","MISSING", IF(NOT(ISNUMBER(예실[[#This Row],[분석실적]])),"INVALID", IF(예실[[#This Row],[예산]]=0,"NO_BUDGET","OK")))</f>
        <v>OK</v>
      </c>
      <c r="S419" s="5">
        <f>IF(예실[[#This Row],[데이터상태]]&lt;&gt;"OK", "", IF(예실[[#This Row],[계정유형]]="수익", 예실[[#This Row],[예산]]-예실[[#This Row],[분석실적]], 예실[[#This Row],[분석실적]]-예실[[#This Row],[예산]]))</f>
        <v>-44000</v>
      </c>
      <c r="T419">
        <f>IF(예실[[#This Row],[데이터상태]]&lt;&gt;"OK", "", 예실[[#This Row],[불리금액]]/예실[[#This Row],[예산]])</f>
        <v>-1.4666666666666666E-2</v>
      </c>
      <c r="U4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20" spans="1:21">
      <c r="A420" t="s">
        <v>78</v>
      </c>
      <c r="B420" t="s">
        <v>79</v>
      </c>
      <c r="C420" s="6">
        <v>46235</v>
      </c>
      <c r="D420">
        <v>2026</v>
      </c>
      <c r="E420">
        <v>8</v>
      </c>
      <c r="F420">
        <v>3</v>
      </c>
      <c r="G420" s="5">
        <v>3000000</v>
      </c>
      <c r="H420" s="5">
        <v>2978000</v>
      </c>
      <c r="I420" t="s">
        <v>51</v>
      </c>
      <c r="J420" t="s">
        <v>52</v>
      </c>
      <c r="K420">
        <f>COUNTIFS(예실[계정코드], 예실[[#This Row],[계정코드]], 예실[월], 예실[[#This Row],[월]])</f>
        <v>1</v>
      </c>
      <c r="L420">
        <f>AVERAGEIFS(예실[실적], 예실[계정코드], 예실[[#This Row],[계정코드]])</f>
        <v>3052952.3809523811</v>
      </c>
      <c r="M420">
        <f>IF(ISNUMBER(예실[[#This Row],[실적]]), 예실[[#This Row],[실적]]/예실[[#This Row],[계정평균]], "")</f>
        <v>0.97544921387571748</v>
      </c>
      <c r="N420" t="str">
        <f>IF(예실[[#This Row],[평균대비배수]]="", "", IF(예실[[#This Row],[평균대비배수]]&gt;=튀는값배수기준, "원천확인", ""))</f>
        <v/>
      </c>
      <c r="O420" t="str">
        <f>예실[[#This Row],[계정코드]]&amp;"|"&amp;TEXT(예실[[#This Row],[월]], "yyyy-mm")</f>
        <v>6240|2026-08</v>
      </c>
      <c r="P420" s="28" t="str">
        <f>IFERROR(INDEX(보정[보정 값], MATCH(예실[[#This Row],[키]], 보정[키], 0)), "")</f>
        <v/>
      </c>
      <c r="Q420" s="28">
        <f>IF(예실[[#This Row],[보정값]]&lt;&gt;"", 예실[[#This Row],[보정값]], IF(예실[[#This Row],[실적]]="", "", 예실[[#This Row],[실적]]))</f>
        <v>2978000</v>
      </c>
      <c r="R420" t="str">
        <f>IF(예실[[#This Row],[분석실적]]="","MISSING", IF(NOT(ISNUMBER(예실[[#This Row],[분석실적]])),"INVALID", IF(예실[[#This Row],[예산]]=0,"NO_BUDGET","OK")))</f>
        <v>OK</v>
      </c>
      <c r="S420" s="5">
        <f>IF(예실[[#This Row],[데이터상태]]&lt;&gt;"OK", "", IF(예실[[#This Row],[계정유형]]="수익", 예실[[#This Row],[예산]]-예실[[#This Row],[분석실적]], 예실[[#This Row],[분석실적]]-예실[[#This Row],[예산]]))</f>
        <v>-22000</v>
      </c>
      <c r="T420">
        <f>IF(예실[[#This Row],[데이터상태]]&lt;&gt;"OK", "", 예실[[#This Row],[불리금액]]/예실[[#This Row],[예산]])</f>
        <v>-7.3333333333333332E-3</v>
      </c>
      <c r="U4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  <row r="421" spans="1:21">
      <c r="A421" t="s">
        <v>36</v>
      </c>
      <c r="B421" t="s">
        <v>37</v>
      </c>
      <c r="C421" s="6">
        <v>46266</v>
      </c>
      <c r="D421">
        <v>2026</v>
      </c>
      <c r="E421">
        <v>9</v>
      </c>
      <c r="F421">
        <v>3</v>
      </c>
      <c r="G421" s="5">
        <v>800000000</v>
      </c>
      <c r="H421" s="5">
        <v>832590000</v>
      </c>
      <c r="I421" t="s">
        <v>34</v>
      </c>
      <c r="J421" t="s">
        <v>35</v>
      </c>
      <c r="K421">
        <f>COUNTIFS(예실[계정코드], 예실[[#This Row],[계정코드]], 예실[월], 예실[[#This Row],[월]])</f>
        <v>1</v>
      </c>
      <c r="L421">
        <f>AVERAGEIFS(예실[실적], 예실[계정코드], 예실[[#This Row],[계정코드]])</f>
        <v>826141571.42857146</v>
      </c>
      <c r="M421">
        <f>IF(ISNUMBER(예실[[#This Row],[실적]]), 예실[[#This Row],[실적]]/예실[[#This Row],[계정평균]], "")</f>
        <v>1.0078054764394411</v>
      </c>
      <c r="N421" t="str">
        <f>IF(예실[[#This Row],[평균대비배수]]="", "", IF(예실[[#This Row],[평균대비배수]]&gt;=튀는값배수기준, "원천확인", ""))</f>
        <v/>
      </c>
      <c r="O421" t="str">
        <f>예실[[#This Row],[계정코드]]&amp;"|"&amp;TEXT(예실[[#This Row],[월]], "yyyy-mm")</f>
        <v>4120|2026-09</v>
      </c>
      <c r="P421" s="28" t="str">
        <f>IFERROR(INDEX(보정[보정 값], MATCH(예실[[#This Row],[키]], 보정[키], 0)), "")</f>
        <v/>
      </c>
      <c r="Q421" s="28">
        <f>IF(예실[[#This Row],[보정값]]&lt;&gt;"", 예실[[#This Row],[보정값]], IF(예실[[#This Row],[실적]]="", "", 예실[[#This Row],[실적]]))</f>
        <v>832590000</v>
      </c>
      <c r="R421" t="str">
        <f>IF(예실[[#This Row],[분석실적]]="","MISSING", IF(NOT(ISNUMBER(예실[[#This Row],[분석실적]])),"INVALID", IF(예실[[#This Row],[예산]]=0,"NO_BUDGET","OK")))</f>
        <v>OK</v>
      </c>
      <c r="S421" s="5">
        <f>IF(예실[[#This Row],[데이터상태]]&lt;&gt;"OK", "", IF(예실[[#This Row],[계정유형]]="수익", 예실[[#This Row],[예산]]-예실[[#This Row],[분석실적]], 예실[[#This Row],[분석실적]]-예실[[#This Row],[예산]]))</f>
        <v>-32590000</v>
      </c>
      <c r="T421" s="31">
        <f>IF(예실[[#This Row],[데이터상태]]&lt;&gt;"OK", "", 예실[[#This Row],[불리금액]]/예실[[#This Row],[예산]])</f>
        <v>-4.0737500000000003E-2</v>
      </c>
      <c r="U4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</row>
  </sheetData>
  <phoneticPr fontId="1" type="noConversion"/>
  <conditionalFormatting sqref="U1:U1048576">
    <cfRule type="expression" dxfId="3" priority="1">
      <formula>$U1="유리"</formula>
    </cfRule>
    <cfRule type="expression" dxfId="2" priority="2">
      <formula>$U1="DATA_CHECK"</formula>
    </cfRule>
    <cfRule type="expression" dxfId="1" priority="3">
      <formula>$U1="확인"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C775-7152-4643-8A86-A229A573649F}">
  <dimension ref="A1:D28"/>
  <sheetViews>
    <sheetView tabSelected="1" workbookViewId="0"/>
  </sheetViews>
  <sheetFormatPr baseColWidth="10" defaultColWidth="8.83203125" defaultRowHeight="17"/>
  <cols>
    <col min="1" max="1" width="16.33203125" bestFit="1" customWidth="1"/>
    <col min="2" max="2" width="16.5" bestFit="1" customWidth="1"/>
    <col min="3" max="5" width="15" bestFit="1" customWidth="1"/>
  </cols>
  <sheetData>
    <row r="1" spans="1:4">
      <c r="A1" s="35" t="s">
        <v>106</v>
      </c>
      <c r="B1" t="s">
        <v>166</v>
      </c>
    </row>
    <row r="2" spans="1:4">
      <c r="A2" s="35" t="s">
        <v>107</v>
      </c>
      <c r="B2" t="s">
        <v>166</v>
      </c>
    </row>
    <row r="4" spans="1:4">
      <c r="A4" s="35" t="s">
        <v>162</v>
      </c>
      <c r="B4" t="s">
        <v>164</v>
      </c>
      <c r="C4" t="s">
        <v>167</v>
      </c>
      <c r="D4" t="s">
        <v>165</v>
      </c>
    </row>
    <row r="5" spans="1:4">
      <c r="A5" s="36" t="s">
        <v>40</v>
      </c>
      <c r="B5" s="5">
        <v>59520000000</v>
      </c>
      <c r="C5" s="38">
        <v>58665746000</v>
      </c>
      <c r="D5" s="38">
        <v>-854254000</v>
      </c>
    </row>
    <row r="6" spans="1:4">
      <c r="A6" s="37" t="s">
        <v>46</v>
      </c>
      <c r="B6" s="5">
        <v>10680000000</v>
      </c>
      <c r="C6" s="38">
        <v>10669134000</v>
      </c>
      <c r="D6" s="38">
        <v>-10866000</v>
      </c>
    </row>
    <row r="7" spans="1:4">
      <c r="A7" s="37" t="s">
        <v>43</v>
      </c>
      <c r="B7" s="5">
        <v>8940000000</v>
      </c>
      <c r="C7" s="38">
        <v>8505332000</v>
      </c>
      <c r="D7" s="38">
        <v>-434668000</v>
      </c>
    </row>
    <row r="8" spans="1:4">
      <c r="A8" s="37" t="s">
        <v>39</v>
      </c>
      <c r="B8" s="5">
        <v>33600000000</v>
      </c>
      <c r="C8" s="38">
        <v>33151775000</v>
      </c>
      <c r="D8" s="38">
        <v>-448225000</v>
      </c>
    </row>
    <row r="9" spans="1:4">
      <c r="A9" s="37" t="s">
        <v>48</v>
      </c>
      <c r="B9" s="5">
        <v>6300000000</v>
      </c>
      <c r="C9" s="38">
        <v>6339505000</v>
      </c>
      <c r="D9" s="38">
        <v>39505000</v>
      </c>
    </row>
    <row r="10" spans="1:4">
      <c r="A10" s="36" t="s">
        <v>34</v>
      </c>
      <c r="B10" s="5">
        <v>85800000000</v>
      </c>
      <c r="C10" s="38">
        <v>85312202000</v>
      </c>
      <c r="D10" s="38">
        <v>487798000</v>
      </c>
    </row>
    <row r="11" spans="1:4">
      <c r="A11" s="37" t="s">
        <v>37</v>
      </c>
      <c r="B11" s="5">
        <v>16800000000</v>
      </c>
      <c r="C11" s="38">
        <v>17348973000</v>
      </c>
      <c r="D11" s="38">
        <v>-548973000</v>
      </c>
    </row>
    <row r="12" spans="1:4">
      <c r="A12" s="37" t="s">
        <v>33</v>
      </c>
      <c r="B12" s="5">
        <v>69000000000</v>
      </c>
      <c r="C12" s="38">
        <v>67963229000</v>
      </c>
      <c r="D12" s="38">
        <v>1036771000</v>
      </c>
    </row>
    <row r="13" spans="1:4">
      <c r="A13" s="36" t="s">
        <v>51</v>
      </c>
      <c r="B13" s="5">
        <v>19624000000</v>
      </c>
      <c r="C13" s="38">
        <v>19681808000</v>
      </c>
      <c r="D13" s="38">
        <v>63808000</v>
      </c>
    </row>
    <row r="14" spans="1:4">
      <c r="A14" s="37" t="s">
        <v>62</v>
      </c>
      <c r="B14" s="5">
        <v>2565000000</v>
      </c>
      <c r="C14" s="38">
        <v>2696309000</v>
      </c>
      <c r="D14" s="38">
        <v>131309000</v>
      </c>
    </row>
    <row r="15" spans="1:4">
      <c r="A15" s="37" t="s">
        <v>58</v>
      </c>
      <c r="B15" s="5">
        <v>168000000</v>
      </c>
      <c r="C15" s="38">
        <v>109906000</v>
      </c>
      <c r="D15" s="38">
        <v>-58094000</v>
      </c>
    </row>
    <row r="16" spans="1:4">
      <c r="A16" s="37" t="s">
        <v>50</v>
      </c>
      <c r="B16" s="5">
        <v>7539000000</v>
      </c>
      <c r="C16" s="38">
        <v>7511285000</v>
      </c>
      <c r="D16" s="38">
        <v>-27715000</v>
      </c>
    </row>
    <row r="17" spans="1:4">
      <c r="A17" s="37" t="s">
        <v>79</v>
      </c>
      <c r="B17" s="5">
        <v>63000000</v>
      </c>
      <c r="C17" s="38">
        <v>64112000</v>
      </c>
      <c r="D17" s="38">
        <v>1112000</v>
      </c>
    </row>
    <row r="18" spans="1:4">
      <c r="A18" s="37" t="s">
        <v>54</v>
      </c>
      <c r="B18" s="5">
        <v>1302000000</v>
      </c>
      <c r="C18" s="38">
        <v>1249652000</v>
      </c>
      <c r="D18" s="38">
        <v>-52348000</v>
      </c>
    </row>
    <row r="19" spans="1:4">
      <c r="A19" s="37" t="s">
        <v>68</v>
      </c>
      <c r="B19" s="5">
        <v>525000000</v>
      </c>
      <c r="C19" s="38">
        <v>521203000</v>
      </c>
      <c r="D19" s="38">
        <v>-3797000</v>
      </c>
    </row>
    <row r="20" spans="1:4">
      <c r="A20" s="37" t="s">
        <v>75</v>
      </c>
      <c r="B20" s="5">
        <v>670000000</v>
      </c>
      <c r="C20" s="38">
        <v>673854000</v>
      </c>
      <c r="D20" s="38">
        <v>3854000</v>
      </c>
    </row>
    <row r="21" spans="1:4">
      <c r="A21" s="37" t="s">
        <v>70</v>
      </c>
      <c r="B21" s="5">
        <v>630000000</v>
      </c>
      <c r="C21" s="38">
        <v>709099000</v>
      </c>
      <c r="D21" s="38">
        <v>79099000</v>
      </c>
    </row>
    <row r="22" spans="1:4">
      <c r="A22" s="37" t="s">
        <v>66</v>
      </c>
      <c r="B22" s="5">
        <v>1785000000</v>
      </c>
      <c r="C22" s="38">
        <v>1800132000</v>
      </c>
      <c r="D22" s="38">
        <v>15132000</v>
      </c>
    </row>
    <row r="23" spans="1:4">
      <c r="A23" s="37" t="s">
        <v>72</v>
      </c>
      <c r="B23" s="5">
        <v>1260000000</v>
      </c>
      <c r="C23" s="38">
        <v>1260000000</v>
      </c>
      <c r="D23" s="38">
        <v>0</v>
      </c>
    </row>
    <row r="24" spans="1:4">
      <c r="A24" s="37" t="s">
        <v>60</v>
      </c>
      <c r="B24" s="5">
        <v>252000000</v>
      </c>
      <c r="C24" s="38">
        <v>252442000</v>
      </c>
      <c r="D24" s="38">
        <v>442000</v>
      </c>
    </row>
    <row r="25" spans="1:4">
      <c r="A25" s="37" t="s">
        <v>64</v>
      </c>
      <c r="B25" s="5">
        <v>2424000000</v>
      </c>
      <c r="C25" s="38">
        <v>2395313000</v>
      </c>
      <c r="D25" s="38">
        <v>-28687000</v>
      </c>
    </row>
    <row r="26" spans="1:4">
      <c r="A26" s="37" t="s">
        <v>56</v>
      </c>
      <c r="B26" s="5">
        <v>315000000</v>
      </c>
      <c r="C26" s="38">
        <v>320846000</v>
      </c>
      <c r="D26" s="38">
        <v>5846000</v>
      </c>
    </row>
    <row r="27" spans="1:4">
      <c r="A27" s="37" t="s">
        <v>77</v>
      </c>
      <c r="B27" s="5">
        <v>126000000</v>
      </c>
      <c r="C27" s="38">
        <v>117655000</v>
      </c>
      <c r="D27" s="38">
        <v>-2345000</v>
      </c>
    </row>
    <row r="28" spans="1:4">
      <c r="A28" s="36" t="s">
        <v>163</v>
      </c>
      <c r="B28" s="5">
        <v>164944000000</v>
      </c>
      <c r="C28" s="38">
        <v>163659756000</v>
      </c>
      <c r="D28" s="38">
        <v>-302648000</v>
      </c>
    </row>
  </sheetData>
  <phoneticPr fontId="1" type="noConversion"/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EF19BE-5ACD-499C-AB75-819B60196A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10</vt:i4>
      </vt:variant>
    </vt:vector>
  </HeadingPairs>
  <TitlesOfParts>
    <vt:vector size="18" baseType="lpstr">
      <vt:lpstr>README</vt:lpstr>
      <vt:lpstr>Settings</vt:lpstr>
      <vt:lpstr>계정마스터</vt:lpstr>
      <vt:lpstr>예산_원본</vt:lpstr>
      <vt:lpstr>실적_원본</vt:lpstr>
      <vt:lpstr>보정</vt:lpstr>
      <vt:lpstr>예실</vt:lpstr>
      <vt:lpstr>피벗</vt:lpstr>
      <vt:lpstr>누계금액기준</vt:lpstr>
      <vt:lpstr>누계중대금액기준</vt:lpstr>
      <vt:lpstr>누계차이율기준</vt:lpstr>
      <vt:lpstr>당월금액기준</vt:lpstr>
      <vt:lpstr>당월중대금액기준</vt:lpstr>
      <vt:lpstr>당월차이율기준</vt:lpstr>
      <vt:lpstr>연속개월기준</vt:lpstr>
      <vt:lpstr>예산여유율기준</vt:lpstr>
      <vt:lpstr>전년대비악화기준</vt:lpstr>
      <vt:lpstr>튀는값배수기준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2026-10-07T09:44:15Z</dcterms:modified>
</cp:coreProperties>
</file>