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ables/table1.xml" ContentType="application/vnd.openxmlformats-officedocument.spreadsheetml.table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페이지" sheetId="1" state="visible" r:id="rId1"/>
    <sheet xmlns:r="http://schemas.openxmlformats.org/officeDocument/2006/relationships" name="작성가이드" sheetId="2" state="visible" r:id="rId2"/>
    <sheet xmlns:r="http://schemas.openxmlformats.org/officeDocument/2006/relationships" name="README" sheetId="3" state="visible" r:id="rId3"/>
    <sheet xmlns:r="http://schemas.openxmlformats.org/officeDocument/2006/relationships" name="손익요약" sheetId="4" state="visible" r:id="rId4"/>
    <sheet xmlns:r="http://schemas.openxmlformats.org/officeDocument/2006/relationships" name="재무상태요약" sheetId="5" state="visible" r:id="rId5"/>
    <sheet xmlns:r="http://schemas.openxmlformats.org/officeDocument/2006/relationships" name="현금흐름요약" sheetId="6" state="visible" r:id="rId6"/>
    <sheet xmlns:r="http://schemas.openxmlformats.org/officeDocument/2006/relationships" name="투자지표" sheetId="7" state="visible" r:id="rId7"/>
    <sheet xmlns:r="http://schemas.openxmlformats.org/officeDocument/2006/relationships" name="환율영향" sheetId="8" state="visible" r:id="rId8"/>
    <sheet xmlns:r="http://schemas.openxmlformats.org/officeDocument/2006/relationships" name="예실플래그" sheetId="9" state="visible" r:id="rId9"/>
    <sheet xmlns:r="http://schemas.openxmlformats.org/officeDocument/2006/relationships" name="데이터원장" sheetId="10" state="visible" r:id="rId10"/>
    <sheet xmlns:r="http://schemas.openxmlformats.org/officeDocument/2006/relationships" name="지표카탈로그" sheetId="11" state="visible" r:id="rId11"/>
    <sheet xmlns:r="http://schemas.openxmlformats.org/officeDocument/2006/relationships" name="차트데이터" sheetId="12" state="visible" r:id="rId12"/>
  </sheets>
  <definedNames>
    <definedName name="_xlnm.Print_Area" localSheetId="0">'1페이지'!$B$1:$K$40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0.00&quot;배&quot;"/>
    <numFmt numFmtId="166" formatCode="0.0&quot;일&quot;"/>
    <numFmt numFmtId="167" formatCode="+0%;-0%;0%"/>
    <numFmt numFmtId="168" formatCode="#,##0.0&quot;억&quot;"/>
  </numFmts>
  <fonts count="1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808080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color rgb="000000FF"/>
      <sz val="10"/>
    </font>
    <font>
      <name val="맑은 고딕"/>
      <b val="1"/>
      <sz val="10"/>
    </font>
    <font>
      <name val="맑은 고딕"/>
      <b val="1"/>
      <sz val="11"/>
    </font>
    <font>
      <name val="맑은 고딕"/>
      <b val="1"/>
      <sz val="13"/>
    </font>
    <font>
      <name val="맑은 고딕"/>
      <color rgb="00595959"/>
      <sz val="9"/>
    </font>
    <font>
      <name val="맑은 고딕"/>
      <sz val="9"/>
    </font>
    <font>
      <name val="맑은 고딕"/>
      <b val="1"/>
      <sz val="12"/>
    </font>
    <font>
      <name val="맑은 고딕"/>
      <b val="1"/>
      <color rgb="00A6A6A6"/>
      <sz val="15"/>
    </font>
    <font>
      <name val="맑은 고딕"/>
      <i val="1"/>
      <color rgb="00A6A6A6"/>
      <sz val="9"/>
    </font>
    <font>
      <name val="맑은 고딕"/>
      <b val="1"/>
      <sz val="9"/>
    </font>
    <font>
      <name val="맑은 고딕"/>
      <b val="1"/>
      <color rgb="001F3864"/>
      <sz val="13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2F2F2"/>
      </patternFill>
    </fill>
    <fill>
      <patternFill patternType="solid">
        <fgColor rgb="002E5C8A"/>
      </patternFill>
    </fill>
    <fill>
      <patternFill patternType="solid">
        <fgColor rgb="00DEEBF7"/>
      </patternFill>
    </fill>
    <fill>
      <patternFill patternType="solid">
        <fgColor rgb="00FFF2CC"/>
      </patternFill>
    </fill>
    <fill>
      <patternFill patternType="solid">
        <fgColor rgb="00FFF9E6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thin">
        <color rgb="00D0D0D0"/>
      </bottom>
      <diagonal/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12" fillId="0" borderId="0" applyAlignment="1" pivotButton="0" quotePrefix="0" xfId="0">
      <alignment vertical="center"/>
    </xf>
    <xf numFmtId="0" fontId="13" fillId="0" borderId="0" pivotButton="0" quotePrefix="0" xfId="0"/>
    <xf numFmtId="0" fontId="3" fillId="4" borderId="0" applyAlignment="1" pivotButton="0" quotePrefix="0" xfId="0">
      <alignment horizontal="left" vertical="center" indent="1"/>
    </xf>
    <xf numFmtId="0" fontId="13" fillId="7" borderId="2" applyAlignment="1" pivotButton="0" quotePrefix="0" xfId="0">
      <alignment vertical="top" wrapText="1"/>
    </xf>
    <xf numFmtId="0" fontId="0" fillId="0" borderId="2" pivotButton="0" quotePrefix="0" xfId="0"/>
    <xf numFmtId="0" fontId="14" fillId="3" borderId="2" applyAlignment="1" pivotButton="0" quotePrefix="0" xfId="0">
      <alignment horizontal="center"/>
    </xf>
    <xf numFmtId="0" fontId="14" fillId="7" borderId="2" pivotButton="0" quotePrefix="0" xfId="0"/>
    <xf numFmtId="0" fontId="15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0" fillId="7" borderId="2" applyAlignment="1" pivotButton="0" quotePrefix="0" xfId="0">
      <alignment vertical="top" wrapText="1"/>
    </xf>
    <xf numFmtId="0" fontId="0" fillId="0" borderId="5" pivotButton="0" quotePrefix="0" xfId="0"/>
    <xf numFmtId="0" fontId="10" fillId="7" borderId="2" applyAlignment="1" pivotButton="0" quotePrefix="0" xfId="0">
      <alignment horizontal="center"/>
    </xf>
    <xf numFmtId="0" fontId="10" fillId="7" borderId="2" pivotButton="0" quotePrefix="0" xfId="0"/>
    <xf numFmtId="0" fontId="1" fillId="0" borderId="0" pivotButton="0" quotePrefix="0" xfId="0"/>
    <xf numFmtId="0" fontId="7" fillId="0" borderId="0" pivotButton="0" quotePrefix="0" xfId="0"/>
    <xf numFmtId="0" fontId="6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4" fillId="0" borderId="1" pivotButton="0" quotePrefix="0" xfId="0"/>
    <xf numFmtId="3" fontId="5" fillId="0" borderId="1" pivotButton="0" quotePrefix="0" xfId="0"/>
    <xf numFmtId="0" fontId="6" fillId="3" borderId="1" pivotButton="0" quotePrefix="0" xfId="0"/>
    <xf numFmtId="3" fontId="6" fillId="3" borderId="1" pivotButton="0" quotePrefix="0" xfId="0"/>
    <xf numFmtId="3" fontId="4" fillId="0" borderId="1" pivotButton="0" quotePrefix="0" xfId="0"/>
    <xf numFmtId="0" fontId="3" fillId="4" borderId="1" applyAlignment="1" pivotButton="0" quotePrefix="0" xfId="0">
      <alignment horizontal="center" wrapText="1"/>
    </xf>
    <xf numFmtId="164" fontId="4" fillId="0" borderId="1" pivotButton="0" quotePrefix="0" xfId="0"/>
    <xf numFmtId="165" fontId="4" fillId="0" borderId="1" pivotButton="0" quotePrefix="0" xfId="0"/>
    <xf numFmtId="0" fontId="6" fillId="5" borderId="1" pivotButton="0" quotePrefix="0" xfId="0"/>
    <xf numFmtId="3" fontId="6" fillId="5" borderId="1" pivotButton="0" quotePrefix="0" xfId="0"/>
    <xf numFmtId="1" fontId="5" fillId="0" borderId="1" pivotButton="0" quotePrefix="0" xfId="0"/>
    <xf numFmtId="166" fontId="4" fillId="0" borderId="1" pivotButton="0" quotePrefix="0" xfId="0"/>
    <xf numFmtId="166" fontId="6" fillId="3" borderId="1" pivotButton="0" quotePrefix="0" xfId="0"/>
    <xf numFmtId="164" fontId="6" fillId="3" borderId="1" pivotButton="0" quotePrefix="0" xfId="0"/>
    <xf numFmtId="3" fontId="5" fillId="3" borderId="1" pivotButton="0" quotePrefix="0" xfId="0"/>
    <xf numFmtId="0" fontId="6" fillId="0" borderId="1" pivotButton="0" quotePrefix="0" xfId="0"/>
    <xf numFmtId="3" fontId="6" fillId="0" borderId="1" pivotButton="0" quotePrefix="0" xfId="0"/>
    <xf numFmtId="0" fontId="2" fillId="0" borderId="1" pivotButton="0" quotePrefix="0" xfId="0"/>
    <xf numFmtId="0" fontId="6" fillId="6" borderId="1" pivotButton="0" quotePrefix="0" xfId="0"/>
    <xf numFmtId="165" fontId="6" fillId="6" borderId="1" pivotButton="0" quotePrefix="0" xfId="0"/>
    <xf numFmtId="0" fontId="2" fillId="6" borderId="1" pivotButton="0" quotePrefix="0" xfId="0"/>
    <xf numFmtId="0" fontId="4" fillId="0" borderId="1" applyAlignment="1" pivotButton="0" quotePrefix="0" xfId="0">
      <alignment vertical="top"/>
    </xf>
    <xf numFmtId="3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164" fontId="6" fillId="5" borderId="1" pivotButton="0" quotePrefix="0" xfId="0"/>
    <xf numFmtId="165" fontId="6" fillId="5" borderId="1" pivotButton="0" quotePrefix="0" xfId="0"/>
    <xf numFmtId="2" fontId="5" fillId="0" borderId="1" pivotButton="0" quotePrefix="0" xfId="0"/>
    <xf numFmtId="2" fontId="4" fillId="0" borderId="1" pivotButton="0" quotePrefix="0" xfId="0"/>
    <xf numFmtId="167" fontId="5" fillId="0" borderId="1" pivotButton="0" quotePrefix="0" xfId="0"/>
    <xf numFmtId="3" fontId="6" fillId="6" borderId="1" pivotButton="0" quotePrefix="0" xfId="0"/>
    <xf numFmtId="1" fontId="4" fillId="0" borderId="1" pivotButton="0" quotePrefix="0" xfId="0"/>
    <xf numFmtId="3" fontId="5" fillId="0" borderId="1" applyAlignment="1" pivotButton="0" quotePrefix="0" xfId="0">
      <alignment vertical="top"/>
    </xf>
    <xf numFmtId="0" fontId="4" fillId="5" borderId="1" pivotButton="0" quotePrefix="0" xfId="0"/>
    <xf numFmtId="164" fontId="4" fillId="5" borderId="1" pivotButton="0" quotePrefix="0" xfId="0"/>
    <xf numFmtId="0" fontId="0" fillId="6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3" fillId="2" borderId="2" applyAlignment="1" pivotButton="0" quotePrefix="0" xfId="0">
      <alignment horizontal="center"/>
    </xf>
    <xf numFmtId="0" fontId="10" fillId="0" borderId="2" pivotButton="0" quotePrefix="0" xfId="0"/>
    <xf numFmtId="168" fontId="10" fillId="0" borderId="2" pivotButton="0" quotePrefix="0" xfId="0"/>
    <xf numFmtId="164" fontId="10" fillId="0" borderId="2" pivotButton="0" quotePrefix="0" xfId="0"/>
    <xf numFmtId="165" fontId="10" fillId="0" borderId="2" pivotButton="0" quotePrefix="0" xfId="0"/>
    <xf numFmtId="166" fontId="10" fillId="0" borderId="2" pivotButton="0" quotePrefix="0" xfId="0"/>
    <xf numFmtId="0" fontId="11" fillId="0" borderId="0" pivotButton="0" quotePrefix="0" xfId="0"/>
    <xf numFmtId="0" fontId="3" fillId="4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000" b="1"/>
            </a:pPr>
            <a:r>
              <a:rPr sz="1000" b="1"/>
              <a:t>이익률 추세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'차트데이터'!B3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'차트데이터'!$A$4:$A$7</f>
            </numRef>
          </cat>
          <val>
            <numRef>
              <f>'차트데이터'!$B$4:$B$7</f>
            </numRef>
          </val>
        </ser>
        <ser>
          <idx val="1"/>
          <order val="1"/>
          <tx>
            <strRef>
              <f>'차트데이터'!C3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'차트데이터'!$A$4:$A$7</f>
            </numRef>
          </cat>
          <val>
            <numRef>
              <f>'차트데이터'!$C$4:$C$7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.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000" b="1"/>
            </a:pPr>
            <a:r>
              <a:rPr sz="1000" b="1"/>
              <a:t>매출 100원의 구성 (전년 동기 대비)</a:t>
            </a:r>
          </a:p>
        </rich>
      </tx>
      <overlay val="0"/>
    </title>
    <plotArea>
      <barChart>
        <barDir val="bar"/>
        <grouping val="percentStacked"/>
        <ser>
          <idx val="0"/>
          <order val="0"/>
          <tx>
            <strRef>
              <f>'차트데이터'!B10</f>
            </strRef>
          </tx>
          <spPr>
            <a:ln xmlns:a="http://schemas.openxmlformats.org/drawingml/2006/main">
              <a:prstDash val="solid"/>
            </a:ln>
          </spPr>
          <cat>
            <numRef>
              <f>'차트데이터'!$A$11:$A$12</f>
            </numRef>
          </cat>
          <val>
            <numRef>
              <f>'차트데이터'!$B$11:$B$12</f>
            </numRef>
          </val>
        </ser>
        <ser>
          <idx val="1"/>
          <order val="1"/>
          <tx>
            <strRef>
              <f>'차트데이터'!C10</f>
            </strRef>
          </tx>
          <spPr>
            <a:ln xmlns:a="http://schemas.openxmlformats.org/drawingml/2006/main">
              <a:prstDash val="solid"/>
            </a:ln>
          </spPr>
          <cat>
            <numRef>
              <f>'차트데이터'!$A$11:$A$12</f>
            </numRef>
          </cat>
          <val>
            <numRef>
              <f>'차트데이터'!$C$11:$C$12</f>
            </numRef>
          </val>
        </ser>
        <ser>
          <idx val="2"/>
          <order val="2"/>
          <tx>
            <strRef>
              <f>'차트데이터'!D10</f>
            </strRef>
          </tx>
          <spPr>
            <a:ln xmlns:a="http://schemas.openxmlformats.org/drawingml/2006/main">
              <a:prstDash val="solid"/>
            </a:ln>
          </spPr>
          <cat>
            <numRef>
              <f>'차트데이터'!$A$11:$A$12</f>
            </numRef>
          </cat>
          <val>
            <numRef>
              <f>'차트데이터'!$D$11:$D$12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10</row>
      <rowOff>0</rowOff>
    </from>
    <ext cx="4104000" cy="1475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16</row>
      <rowOff>0</rowOff>
    </from>
    <ext cx="4104000" cy="136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원장" displayName="원장" ref="A4:I20" headerRowCount="1">
  <autoFilter ref="A4:I20"/>
  <tableColumns count="9">
    <tableColumn id="1" name="주장 ID"/>
    <tableColumn id="2" name="지표"/>
    <tableColumn id="3" name="값"/>
    <tableColumn id="4" name="기간"/>
    <tableColumn id="5" name="단위"/>
    <tableColumn id="6" name="출처 시트·셀"/>
    <tableColumn id="7" name="산식"/>
    <tableColumn id="8" name="검증자"/>
    <tableColumn id="9" name="상태"/>
  </tableColumns>
  <tableStyleInfo name="TableStyleLight9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J4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15" customWidth="1" min="3" max="3"/>
    <col width="15" customWidth="1" min="4" max="4"/>
    <col width="17" customWidth="1" min="5" max="5"/>
    <col width="2" customWidth="1" min="6" max="6"/>
    <col width="17" customWidth="1" min="7" max="7"/>
    <col width="14" customWidth="1" min="8" max="8"/>
    <col width="14" customWidth="1" min="9" max="9"/>
    <col width="15" customWidth="1" min="10" max="10"/>
    <col width="2" customWidth="1" min="11" max="11"/>
  </cols>
  <sheetData>
    <row r="2" ht="24" customHeight="1">
      <c r="B2" s="1" t="inlineStr">
        <is>
          <t>제목 — 이번 기간에 무엇이 달라졌는지 한 줄로. 지표명이 아니라 변화를 쓴다</t>
        </is>
      </c>
    </row>
    <row r="3">
      <c r="B3" s="2" t="inlineStr">
        <is>
          <t>독자 / 기준 기간 / 단위 / 연결 여부 / 데이터 성격</t>
        </is>
      </c>
    </row>
    <row r="5" ht="17" customHeight="1">
      <c r="B5" s="3" t="inlineStr">
        <is>
          <t>① Decision Ask — 오늘 무엇을 결정해야 하는가</t>
        </is>
      </c>
    </row>
    <row r="6" ht="15" customHeight="1">
      <c r="B6" s="4" t="inlineStr">
        <is>
          <t>Decision Ask — 결정 주체 + 요청 행동 + 범위 + 기한 + 기대 산출물. 정보가 부족하면 '검증 승인'을 요청한다</t>
        </is>
      </c>
      <c r="C6" s="5" t="n"/>
      <c r="D6" s="5" t="n"/>
      <c r="E6" s="5" t="n"/>
      <c r="F6" s="5" t="n"/>
      <c r="G6" s="5" t="n"/>
      <c r="H6" s="5" t="n"/>
      <c r="I6" s="5" t="n"/>
      <c r="J6" s="5" t="n"/>
    </row>
    <row r="7" ht="15" customHeight="1"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 ht="15" customHeight="1"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10" ht="17" customHeight="1">
      <c r="B10" s="3" t="inlineStr">
        <is>
          <t>② 핵심 숫자 4개</t>
        </is>
      </c>
      <c r="G10" s="3" t="inlineStr">
        <is>
          <t>③ 차트 2개 — 추세와 구조</t>
        </is>
      </c>
    </row>
    <row r="11">
      <c r="B11" s="6" t="inlineStr">
        <is>
          <t>지표</t>
        </is>
      </c>
      <c r="C11" s="6" t="inlineStr">
        <is>
          <t>2026 1~9월</t>
        </is>
      </c>
      <c r="D11" s="6" t="inlineStr">
        <is>
          <t>비교</t>
        </is>
      </c>
      <c r="E11" s="6" t="inlineStr">
        <is>
          <t>비교 기준</t>
        </is>
      </c>
    </row>
    <row r="12" ht="22" customHeight="1">
      <c r="B12" s="7" t="n"/>
      <c r="C12" s="8">
        <f>IFERROR(INDEX(지표카탈로그!$C$5:$C$27,MATCH($B12,지표카탈로그!$A$5:$A$27,0)),"")</f>
        <v/>
      </c>
      <c r="D12" s="9">
        <f>IFERROR(INDEX(지표카탈로그!$E$5:$E$27,MATCH($B12,지표카탈로그!$A$5:$A$27,0)),"")</f>
        <v/>
      </c>
      <c r="E12" s="9">
        <f>IFERROR(INDEX(지표카탈로그!$F$5:$F$27,MATCH($B12,지표카탈로그!$A$5:$A$27,0)),"")</f>
        <v/>
      </c>
    </row>
    <row r="13" ht="22" customHeight="1">
      <c r="B13" s="7" t="n"/>
      <c r="C13" s="8">
        <f>IFERROR(INDEX(지표카탈로그!$C$5:$C$27,MATCH($B13,지표카탈로그!$A$5:$A$27,0)),"")</f>
        <v/>
      </c>
      <c r="D13" s="9">
        <f>IFERROR(INDEX(지표카탈로그!$E$5:$E$27,MATCH($B13,지표카탈로그!$A$5:$A$27,0)),"")</f>
        <v/>
      </c>
      <c r="E13" s="9">
        <f>IFERROR(INDEX(지표카탈로그!$F$5:$F$27,MATCH($B13,지표카탈로그!$A$5:$A$27,0)),"")</f>
        <v/>
      </c>
    </row>
    <row r="14" ht="22" customHeight="1">
      <c r="B14" s="7" t="n"/>
      <c r="C14" s="8">
        <f>IFERROR(INDEX(지표카탈로그!$C$5:$C$27,MATCH($B14,지표카탈로그!$A$5:$A$27,0)),"")</f>
        <v/>
      </c>
      <c r="D14" s="9">
        <f>IFERROR(INDEX(지표카탈로그!$E$5:$E$27,MATCH($B14,지표카탈로그!$A$5:$A$27,0)),"")</f>
        <v/>
      </c>
      <c r="E14" s="9">
        <f>IFERROR(INDEX(지표카탈로그!$F$5:$F$27,MATCH($B14,지표카탈로그!$A$5:$A$27,0)),"")</f>
        <v/>
      </c>
    </row>
    <row r="15" ht="22" customHeight="1">
      <c r="B15" s="7" t="n"/>
      <c r="C15" s="8">
        <f>IFERROR(INDEX(지표카탈로그!$C$5:$C$27,MATCH($B15,지표카탈로그!$A$5:$A$27,0)),"")</f>
        <v/>
      </c>
      <c r="D15" s="9">
        <f>IFERROR(INDEX(지표카탈로그!$E$5:$E$27,MATCH($B15,지표카탈로그!$A$5:$A$27,0)),"")</f>
        <v/>
      </c>
      <c r="E15" s="9">
        <f>IFERROR(INDEX(지표카탈로그!$F$5:$F$27,MATCH($B15,지표카탈로그!$A$5:$A$27,0)),"")</f>
        <v/>
      </c>
    </row>
    <row r="17" ht="17" customHeight="1">
      <c r="B17" s="3" t="inlineStr">
        <is>
          <t>이 지표가 어떤 결정을 돕는가 (한 줄로 못 쓰면 뺀다)</t>
        </is>
      </c>
    </row>
    <row r="18" ht="18" customHeight="1">
      <c r="B18" s="4" t="inlineStr">
        <is>
          <t>이 지표가 어떤 결정을 돕는가. 한 줄로 못 쓰면 그 지표를 뺀다</t>
        </is>
      </c>
      <c r="C18" s="5" t="n"/>
      <c r="D18" s="5" t="n"/>
      <c r="E18" s="5" t="n"/>
    </row>
    <row r="19" ht="18" customHeight="1">
      <c r="B19" s="4" t="inlineStr">
        <is>
          <t>이 지표가 어떤 결정을 돕는가. 한 줄로 못 쓰면 그 지표를 뺀다</t>
        </is>
      </c>
      <c r="C19" s="5" t="n"/>
      <c r="D19" s="5" t="n"/>
      <c r="E19" s="5" t="n"/>
    </row>
    <row r="20" ht="18" customHeight="1">
      <c r="B20" s="4" t="inlineStr">
        <is>
          <t>이 지표가 어떤 결정을 돕는가. 한 줄로 못 쓰면 그 지표를 뺀다</t>
        </is>
      </c>
      <c r="C20" s="5" t="n"/>
      <c r="D20" s="5" t="n"/>
      <c r="E20" s="5" t="n"/>
    </row>
    <row r="21" ht="18" customHeight="1">
      <c r="B21" s="4" t="inlineStr">
        <is>
          <t>이 지표가 어떤 결정을 돕는가. 한 줄로 못 쓰면 그 지표를 뺀다</t>
        </is>
      </c>
      <c r="C21" s="5" t="n"/>
      <c r="D21" s="5" t="n"/>
      <c r="E21" s="5" t="n"/>
    </row>
    <row r="22" ht="20" customHeight="1"/>
    <row r="23" ht="17" customHeight="1">
      <c r="B23" s="3" t="inlineStr">
        <is>
          <t>④ 무엇이 달라졌나 — 경보 1개와 가설</t>
        </is>
      </c>
      <c r="G23" s="3" t="inlineStr">
        <is>
          <t>⑤ 선택지와 상충관계</t>
        </is>
      </c>
    </row>
    <row r="24" ht="24" customHeight="1">
      <c r="B24" s="4" t="inlineStr">
        <is>
          <t>경보 1개 — 항목 + 비교 기준 + 차이금액 + 차이율 + 지속성 + 데이터상태</t>
        </is>
      </c>
      <c r="C24" s="5" t="n"/>
      <c r="D24" s="5" t="n"/>
      <c r="E24" s="5" t="n"/>
      <c r="G24" s="6" t="inlineStr">
        <is>
          <t>옵션</t>
        </is>
      </c>
      <c r="H24" s="6" t="inlineStr">
        <is>
          <t>기대효과</t>
        </is>
      </c>
      <c r="I24" s="6" t="inlineStr">
        <is>
          <t>주요 위험</t>
        </is>
      </c>
      <c r="J24" s="6" t="inlineStr">
        <is>
          <t>선택 조건</t>
        </is>
      </c>
    </row>
    <row r="25" ht="30" customHeight="1">
      <c r="B25" s="5" t="n"/>
      <c r="C25" s="5" t="n"/>
      <c r="D25" s="5" t="n"/>
      <c r="E25" s="5" t="n"/>
      <c r="G25" s="10" t="inlineStr"/>
      <c r="H25" s="10" t="inlineStr"/>
      <c r="I25" s="10" t="inlineStr"/>
      <c r="J25" s="10" t="inlineStr"/>
    </row>
    <row r="26" ht="30" customHeight="1">
      <c r="B26" s="5" t="n"/>
      <c r="C26" s="5" t="n"/>
      <c r="D26" s="5" t="n"/>
      <c r="E26" s="5" t="n"/>
      <c r="G26" s="10" t="inlineStr"/>
      <c r="H26" s="10" t="inlineStr"/>
      <c r="I26" s="10" t="inlineStr"/>
      <c r="J26" s="10" t="inlineStr"/>
    </row>
    <row r="27" ht="30" customHeight="1">
      <c r="B27" s="4" t="inlineStr">
        <is>
          <t>가설 — 확인할 데이터가 서로 다른 것으로 2~3개. 원인을 단정하지 않는다</t>
        </is>
      </c>
      <c r="C27" s="5" t="n"/>
      <c r="D27" s="5" t="n"/>
      <c r="E27" s="5" t="n"/>
      <c r="G27" s="10" t="inlineStr"/>
      <c r="H27" s="10" t="inlineStr"/>
      <c r="I27" s="10" t="inlineStr"/>
      <c r="J27" s="10" t="inlineStr"/>
    </row>
    <row r="28" ht="14" customHeight="1">
      <c r="B28" s="4" t="inlineStr">
        <is>
          <t>가설 — 확인할 데이터가 서로 다른 것으로 2~3개. 원인을 단정하지 않는다</t>
        </is>
      </c>
      <c r="C28" s="5" t="n"/>
      <c r="D28" s="5" t="n"/>
      <c r="E28" s="5" t="n"/>
    </row>
    <row r="29" ht="14" customHeight="1">
      <c r="B29" s="4" t="inlineStr">
        <is>
          <t>가설 — 확인할 데이터가 서로 다른 것으로 2~3개. 원인을 단정하지 않는다</t>
        </is>
      </c>
      <c r="C29" s="5" t="n"/>
      <c r="D29" s="5" t="n"/>
      <c r="E29" s="5" t="n"/>
    </row>
    <row r="31" ht="17" customHeight="1">
      <c r="B31" s="3" t="inlineStr">
        <is>
          <t>⑥ 다음 행동 — 누가, 언제까지, 무엇을</t>
        </is>
      </c>
    </row>
    <row r="32">
      <c r="B32" s="6" t="inlineStr">
        <is>
          <t>요청 사항</t>
        </is>
      </c>
      <c r="C32" s="6" t="inlineStr">
        <is>
          <t>담당</t>
        </is>
      </c>
      <c r="D32" s="6" t="inlineStr">
        <is>
          <t>기한</t>
        </is>
      </c>
      <c r="E32" s="6" t="inlineStr">
        <is>
          <t>필요한 데이터</t>
        </is>
      </c>
      <c r="F32" s="11" t="n"/>
    </row>
    <row r="33" ht="16" customHeight="1">
      <c r="B33" s="10" t="inlineStr"/>
      <c r="C33" s="12" t="inlineStr"/>
      <c r="D33" s="12" t="inlineStr"/>
      <c r="E33" s="13" t="n"/>
      <c r="F33" s="13" t="n"/>
      <c r="G33" s="10" t="inlineStr"/>
      <c r="H33" s="13" t="n"/>
      <c r="I33" s="13" t="n"/>
      <c r="J33" s="13" t="n"/>
    </row>
    <row r="34" ht="16" customHeight="1">
      <c r="B34" s="10" t="inlineStr"/>
      <c r="C34" s="12" t="inlineStr"/>
      <c r="D34" s="12" t="inlineStr"/>
      <c r="E34" s="13" t="n"/>
      <c r="F34" s="13" t="n"/>
      <c r="G34" s="10" t="inlineStr"/>
      <c r="H34" s="13" t="n"/>
      <c r="I34" s="13" t="n"/>
      <c r="J34" s="13" t="n"/>
    </row>
    <row r="35" ht="16" customHeight="1">
      <c r="B35" s="10" t="inlineStr"/>
      <c r="C35" s="12" t="inlineStr"/>
      <c r="D35" s="12" t="inlineStr"/>
      <c r="E35" s="13" t="n"/>
      <c r="F35" s="13" t="n"/>
      <c r="G35" s="10" t="inlineStr"/>
      <c r="H35" s="13" t="n"/>
      <c r="I35" s="13" t="n"/>
      <c r="J35" s="13" t="n"/>
    </row>
    <row r="36" ht="16" customHeight="1">
      <c r="B36" s="10" t="inlineStr"/>
      <c r="C36" s="12" t="inlineStr"/>
      <c r="D36" s="12" t="inlineStr"/>
      <c r="E36" s="13" t="n"/>
      <c r="F36" s="13" t="n"/>
      <c r="G36" s="10" t="inlineStr"/>
      <c r="H36" s="13" t="n"/>
      <c r="I36" s="13" t="n"/>
      <c r="J36" s="13" t="n"/>
    </row>
    <row r="38" ht="18" customHeight="1">
      <c r="B38" s="4" t="inlineStr">
        <is>
          <t>각주 — 출처 / 기준일 / 단위 / 연결·별도 / 누적·당기 / 산식 / 미반영 요소 / 가상 데이터 여부</t>
        </is>
      </c>
      <c r="C38" s="5" t="n"/>
      <c r="D38" s="5" t="n"/>
      <c r="E38" s="5" t="n"/>
      <c r="F38" s="5" t="n"/>
      <c r="G38" s="5" t="n"/>
      <c r="H38" s="5" t="n"/>
      <c r="I38" s="5" t="n"/>
      <c r="J38" s="5" t="n"/>
    </row>
    <row r="39" ht="18" customHeight="1"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</row>
    <row r="40" ht="18" customHeight="1"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</sheetData>
  <mergeCells count="29">
    <mergeCell ref="G35:J35"/>
    <mergeCell ref="E33:F33"/>
    <mergeCell ref="B24:E26"/>
    <mergeCell ref="B20:E20"/>
    <mergeCell ref="G32:J32"/>
    <mergeCell ref="E35:F35"/>
    <mergeCell ref="B38:J40"/>
    <mergeCell ref="B6:J8"/>
    <mergeCell ref="G36:J36"/>
    <mergeCell ref="E34:F34"/>
    <mergeCell ref="B18:E18"/>
    <mergeCell ref="B27:E27"/>
    <mergeCell ref="B5:J5"/>
    <mergeCell ref="G23:J23"/>
    <mergeCell ref="B21:E21"/>
    <mergeCell ref="E36:F36"/>
    <mergeCell ref="G10:J10"/>
    <mergeCell ref="B17:E17"/>
    <mergeCell ref="B23:E23"/>
    <mergeCell ref="B3:J3"/>
    <mergeCell ref="E32:F32"/>
    <mergeCell ref="G34:J34"/>
    <mergeCell ref="B31:J31"/>
    <mergeCell ref="B29:E29"/>
    <mergeCell ref="B19:E19"/>
    <mergeCell ref="G33:J33"/>
    <mergeCell ref="B10:E10"/>
    <mergeCell ref="B28:E28"/>
    <mergeCell ref="B2:J2"/>
  </mergeCells>
  <dataValidations count="1">
    <dataValidation sqref="B12 B13 B14 B15" showDropDown="0" showInputMessage="0" showErrorMessage="0" allowBlank="1" promptTitle="지표 선택" prompt="지표카탈로그에 있는 지표만 고를 수 있다" type="list">
      <formula1>=지표카탈로그!$A$5:$A$27</formula1>
    </dataValidation>
  </dataValidation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104" customWidth="1" min="2" max="2"/>
  </cols>
  <sheetData>
    <row r="1">
      <c r="A1" s="14" t="inlineStr">
        <is>
          <t>1페이지 작성 가이드</t>
        </is>
      </c>
    </row>
    <row r="3">
      <c r="A3" s="15" t="inlineStr">
        <is>
          <t>작성 순서</t>
        </is>
      </c>
    </row>
    <row r="4">
      <c r="A4" s="16" t="inlineStr">
        <is>
          <t>0</t>
        </is>
      </c>
      <c r="B4" s="17" t="inlineStr">
        <is>
          <t>`데이터원장`에 보고서에 쓸 숫자를 먼저 등록한다. 상태(검증완료/보정/미확인)를 반드시 쓴다.</t>
        </is>
      </c>
    </row>
    <row r="5">
      <c r="A5" s="16" t="inlineStr">
        <is>
          <t>1</t>
        </is>
      </c>
      <c r="B5" s="17" t="inlineStr">
        <is>
          <t>② 블록의 지표 드롭다운 4개(B12~B15)를 고른다. 값·비교값·비교기준은 자동으로 채워진다. 서로 다른 차원 네 개.</t>
        </is>
      </c>
    </row>
    <row r="6">
      <c r="A6" s="16" t="inlineStr"/>
      <c r="B6" s="17" t="inlineStr">
        <is>
          <t>각 지표 아래에 '이 지표가 어떤 결정을 돕는가'를 한 줄 쓴다. 못 쓰면 지표를 바꾼다.</t>
        </is>
      </c>
    </row>
    <row r="7">
      <c r="A7" s="16" t="inlineStr">
        <is>
          <t>2</t>
        </is>
      </c>
      <c r="B7" s="17" t="inlineStr">
        <is>
          <t>④ 블록에 경보 3줄([관찰]·[패턴]·[확인])을 옮겨 적고 가설 2~3개를 쓴다.</t>
        </is>
      </c>
    </row>
    <row r="8">
      <c r="A8" s="16" t="inlineStr">
        <is>
          <t>3</t>
        </is>
      </c>
      <c r="B8" s="17" t="inlineStr">
        <is>
          <t>⑤ 블록에 선택지 3개와 상충관계를 쓴다. 권고안에 (권고)를 표시한다.</t>
        </is>
      </c>
    </row>
    <row r="9">
      <c r="A9" s="16" t="inlineStr">
        <is>
          <t>4</t>
        </is>
      </c>
      <c r="B9" s="17" t="inlineStr">
        <is>
          <t>⑥ 블록에 요청 사항·담당·기한·필요 데이터를 쓴다. 원장의 '미확인' 항목도 여기로 올린다.</t>
        </is>
      </c>
    </row>
    <row r="10">
      <c r="A10" s="16" t="inlineStr">
        <is>
          <t>5</t>
        </is>
      </c>
      <c r="B10" s="17" t="inlineStr">
        <is>
          <t>각주를 채운다. 여덟 항목을 빠뜨리지 않는다.</t>
        </is>
      </c>
    </row>
    <row r="11">
      <c r="A11" s="16" t="inlineStr">
        <is>
          <t>6</t>
        </is>
      </c>
      <c r="B11" s="17" t="inlineStr">
        <is>
          <t>① Decision Ask를 쓴다. 아래 내용이 정해진 뒤에야 결정 요청이 써진다. AI에게 맡기지 않는다.</t>
        </is>
      </c>
    </row>
    <row r="12">
      <c r="A12" s="16" t="inlineStr">
        <is>
          <t>7</t>
        </is>
      </c>
      <c r="B12" s="17" t="inlineStr">
        <is>
          <t>제목과 부제를 쓴다. 제목은 지표명이 아니라 변화를 쓴다.</t>
        </is>
      </c>
    </row>
    <row r="13">
      <c r="A13" s="16" t="inlineStr">
        <is>
          <t>8</t>
        </is>
      </c>
      <c r="B13" s="17" t="inlineStr">
        <is>
          <t>[파일] → [인쇄] → 미리보기에서 A4 가로 한 장인지 확인 → PDF로 저장.</t>
        </is>
      </c>
    </row>
    <row r="15">
      <c r="A15" s="15" t="inlineStr">
        <is>
          <t>규칙</t>
        </is>
      </c>
    </row>
    <row r="16">
      <c r="A16" s="16" t="inlineStr">
        <is>
          <t>숫자</t>
        </is>
      </c>
      <c r="B16" s="17" t="inlineStr">
        <is>
          <t>데이터원장에 등록한 숫자만 쓴다. 원장에 없는 숫자는 보고서에 넣지 않는다.</t>
        </is>
      </c>
    </row>
    <row r="17">
      <c r="A17" s="16" t="inlineStr">
        <is>
          <t>AI</t>
        </is>
      </c>
      <c r="B17" s="17" t="inlineStr">
        <is>
          <t>AI는 문장 초안만 만든다. 숫자·레이아웃은 맡기지 않는다.</t>
        </is>
      </c>
    </row>
    <row r="18">
      <c r="A18" s="16" t="inlineStr">
        <is>
          <t>금지</t>
        </is>
      </c>
      <c r="B18" s="17" t="inlineStr">
        <is>
          <t>예측('~할 것으로 보인다'), 원인 단정, 과장 형용사, 부서·개인 지목, 투자 권유·목표주가.</t>
        </is>
      </c>
    </row>
    <row r="19">
      <c r="A19" s="16" t="inlineStr">
        <is>
          <t>기간</t>
        </is>
      </c>
      <c r="B19" s="17" t="inlineStr">
        <is>
          <t>2026은 9개월이다. 연간과 비교하지 않는다. 비교는 2025 1~9월.</t>
        </is>
      </c>
    </row>
    <row r="21">
      <c r="A21" s="16" t="inlineStr">
        <is>
          <t>인쇄</t>
        </is>
      </c>
      <c r="B21" s="17" t="inlineStr">
        <is>
          <t>`1페이지` 시트는 A4 가로 1장에 맞게 인쇄 영역이 설정되어 있다. [파일] → [인쇄]에서 한 장으로 나오는지 확인한다.</t>
        </is>
      </c>
    </row>
    <row r="22">
      <c r="A22" s="16" t="inlineStr">
        <is>
          <t>차트</t>
        </is>
      </c>
      <c r="B22" s="17" t="inlineStr">
        <is>
          <t>차트는 `차트데이터` 시트를 참조한다. 재료 값이 바뀌면 차트도 함께 움직인다.</t>
        </is>
      </c>
    </row>
    <row r="24">
      <c r="A24" s="16" t="inlineStr">
        <is>
          <t>다음 달에 다시 쓸 때</t>
        </is>
      </c>
      <c r="B24" s="17" t="inlineStr">
        <is>
          <t>재료 시트의 파란 글씨(입력값)만 갱신하면 KPI·차트·비교가 모두 따라온다. 문장 블록만 다시 쓴다.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16" customWidth="1" min="1" max="1"/>
    <col width="108" customWidth="1" min="2" max="2"/>
  </cols>
  <sheetData>
    <row r="1">
      <c r="A1" s="14" t="inlineStr">
        <is>
          <t>모듈 4 보고 재료 — E사 (v2)</t>
        </is>
      </c>
    </row>
    <row r="3">
      <c r="A3" s="16" t="inlineStr">
        <is>
          <t>이 파일의 용도</t>
        </is>
      </c>
      <c r="B3" s="17" t="inlineStr">
        <is>
          <t>1페이지 보고서를 만들 재료다. **숫자를 새로 만들지 않는다.** 보고서의 모든 숫자는 이 파일에서 참조하거나 데이터원장에 등록한 뒤 쓴다.</t>
        </is>
      </c>
    </row>
    <row r="5">
      <c r="A5" s="16" t="inlineStr">
        <is>
          <t>버전</t>
        </is>
      </c>
      <c r="B5" s="17" t="inlineStr">
        <is>
          <t>v2 (2026-10-07) — 교안 04-3_재무투자데이터_인사이트리포트_작성본_0.md 기준</t>
        </is>
      </c>
    </row>
    <row r="7">
      <c r="A7" s="16" t="inlineStr">
        <is>
          <t>회사</t>
        </is>
      </c>
      <c r="B7" s="17" t="inlineStr">
        <is>
          <t>E사 — 모듈 2의 외화 순노출, 모듈 3의 월별 예실과 같은 회사다.</t>
        </is>
      </c>
    </row>
    <row r="8">
      <c r="A8" s="16" t="n"/>
      <c r="B8" s="17" t="inlineStr">
        <is>
          <t>제조·유통 기업. 연매출 약 483억 원(2025). 교육용 가상 상장사로 가정한다.</t>
        </is>
      </c>
    </row>
    <row r="9">
      <c r="A9" s="16" t="inlineStr">
        <is>
          <t>단위</t>
        </is>
      </c>
      <c r="B9" s="17" t="inlineStr">
        <is>
          <t>원 (KRW). 보고서에서 억 원으로 표시할 때는 100,000,000으로 나눈다.</t>
        </is>
      </c>
    </row>
    <row r="11">
      <c r="A11" s="16" t="inlineStr">
        <is>
          <t>시트</t>
        </is>
      </c>
      <c r="B11" s="17" t="inlineStr">
        <is>
          <t>`손익요약` — 4개 기간(2024 연간 / 2025 연간 / 2025 1~9월 / 2026 1~9월) + 파생지표</t>
        </is>
      </c>
    </row>
    <row r="12">
      <c r="A12" s="16" t="n"/>
      <c r="B12" s="17" t="inlineStr">
        <is>
          <t>`재무상태요약` — 3개 시점 + 회전일수·CCC·ROE</t>
        </is>
      </c>
    </row>
    <row r="13">
      <c r="A13" s="16" t="n"/>
      <c r="B13" s="17" t="inlineStr">
        <is>
          <t>`현금흐름요약` — 간접법 + 이익의 현금 전환 배수</t>
        </is>
      </c>
    </row>
    <row r="14">
      <c r="A14" s="16" t="n"/>
      <c r="B14" s="17" t="inlineStr">
        <is>
          <t>`투자지표` — E사 PER·PBR·ROE·배당수익률 + Forward PER + 비교기업 후보 3사</t>
        </is>
      </c>
    </row>
    <row r="15">
      <c r="A15" s="16" t="n"/>
      <c r="B15" s="17" t="inlineStr">
        <is>
          <t>`환율영향` — 모듈 2 결과 (① 월초 대비 9/1→9/30 / ② 시나리오: Stress 상승·혼합)</t>
        </is>
      </c>
    </row>
    <row r="16">
      <c r="A16" s="16" t="n"/>
      <c r="B16" s="17" t="inlineStr">
        <is>
          <t>`예실플래그` — 모듈 3 결과 ([A] 6건 / [B] 3건 / [분리] 1건) + 2장 처리 기록(접대비 보정·통신비 미확인)</t>
        </is>
      </c>
    </row>
    <row r="17">
      <c r="A17" s="16" t="n"/>
      <c r="B17" s="17" t="inlineStr">
        <is>
          <t>`데이터원장` — 보고서에 쓸 숫자를 등록하는 곳. 노란 칸을 채운다</t>
        </is>
      </c>
    </row>
    <row r="19">
      <c r="A19" s="16" t="inlineStr">
        <is>
          <t>정합성</t>
        </is>
      </c>
      <c r="B19" s="17" t="inlineStr">
        <is>
          <t>2025 연간과 2026 1~9월 손익은 모듈 3 예실 데이터의 분석실적 합계와 **정확히 일치**한다.</t>
        </is>
      </c>
    </row>
    <row r="20">
      <c r="A20" s="16" t="n"/>
      <c r="B20" s="17" t="inlineStr">
        <is>
          <t>2026 판관비에는 접대비 6월 보정(72,586,000 → 12,425,000)이 반영되어 있고, 통신비 9월은 미수신이라 포함되지 않았다.</t>
        </is>
      </c>
    </row>
    <row r="21">
      <c r="A21" s="16" t="n"/>
      <c r="B21" s="17" t="inlineStr">
        <is>
          <t>2024는 교육용 생성값이며, 세 표(손익·재무상태·현금흐름)가 서로 맞물리도록 만들었다.</t>
        </is>
      </c>
    </row>
    <row r="22">
      <c r="A22" s="16" t="n"/>
      <c r="B22" s="17" t="inlineStr">
        <is>
          <t>재무상태요약과 현금흐름요약에 **검산 행**이 있다. 두 행 모두 0이어야 한다.</t>
        </is>
      </c>
    </row>
    <row r="24">
      <c r="A24" s="16" t="inlineStr">
        <is>
          <t>기간 주의</t>
        </is>
      </c>
      <c r="B24" s="17" t="inlineStr">
        <is>
          <t>2026 열은 **9개월**이다. 연간 열과 직접 비교하지 않는다. 비교는 2025 1~9월과 한다. 회전일수는 274일, ROE는 ×4/3로 연환산했다.</t>
        </is>
      </c>
    </row>
    <row r="26">
      <c r="A26" s="16" t="inlineStr">
        <is>
          <t>⚠ 금지</t>
        </is>
      </c>
      <c r="B26" s="17" t="inlineStr">
        <is>
          <t>실명 기업 판단, 투자 권유, 목표주가. E사·F사·G사·H사는 모두 가상이다.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4" t="inlineStr">
        <is>
          <t>E사 손익 요약</t>
        </is>
      </c>
    </row>
    <row r="2">
      <c r="A2" s="18" t="inlineStr">
        <is>
          <t>단위: 원 · 2025 연간과 2026 1~9월은 모듈 3 예실 데이터의 분석실적 합계와 정확히 일치한다(접대비 6월 보정 반영, 통신비 9월 미수신으로 미포함). 2024는 교육용 생성값. 파란 글씨는 입력값, 검은 글씨는 수식.</t>
        </is>
      </c>
    </row>
    <row r="4">
      <c r="A4" s="19" t="inlineStr">
        <is>
          <t>항목</t>
        </is>
      </c>
      <c r="B4" s="19" t="inlineStr">
        <is>
          <t>2024 연간</t>
        </is>
      </c>
      <c r="C4" s="19" t="inlineStr">
        <is>
          <t>2025 연간</t>
        </is>
      </c>
      <c r="D4" s="19" t="inlineStr">
        <is>
          <t>2025 1~9월</t>
        </is>
      </c>
      <c r="E4" s="19" t="inlineStr">
        <is>
          <t>2026 1~9월</t>
        </is>
      </c>
    </row>
    <row r="5">
      <c r="A5" s="20" t="inlineStr">
        <is>
          <t>매출액</t>
        </is>
      </c>
      <c r="B5" s="21" t="n">
        <v>44500000000</v>
      </c>
      <c r="C5" s="21" t="n">
        <v>48260841000</v>
      </c>
      <c r="D5" s="21" t="n">
        <v>36199291000</v>
      </c>
      <c r="E5" s="21" t="n">
        <v>37051361000</v>
      </c>
    </row>
    <row r="6">
      <c r="A6" s="20" t="inlineStr">
        <is>
          <t>매출원가</t>
        </is>
      </c>
      <c r="B6" s="21" t="n">
        <v>29600000000</v>
      </c>
      <c r="C6" s="21" t="n">
        <v>32603924000</v>
      </c>
      <c r="D6" s="21" t="n">
        <v>24432382000</v>
      </c>
      <c r="E6" s="21" t="n">
        <v>26061822000</v>
      </c>
    </row>
    <row r="7">
      <c r="A7" s="22" t="inlineStr">
        <is>
          <t>매출총이익</t>
        </is>
      </c>
      <c r="B7" s="23">
        <f>B5-B6</f>
        <v/>
      </c>
      <c r="C7" s="23">
        <f>C5-C6</f>
        <v/>
      </c>
      <c r="D7" s="23">
        <f>D5-D6</f>
        <v/>
      </c>
      <c r="E7" s="23">
        <f>E5-E6</f>
        <v/>
      </c>
    </row>
    <row r="8">
      <c r="A8" s="20" t="inlineStr">
        <is>
          <t>판매비와관리비</t>
        </is>
      </c>
      <c r="B8" s="21" t="n">
        <v>9950000000</v>
      </c>
      <c r="C8" s="21" t="n">
        <v>11004620000</v>
      </c>
      <c r="D8" s="21" t="n">
        <v>8285329000</v>
      </c>
      <c r="E8" s="21" t="n">
        <v>8677188000</v>
      </c>
    </row>
    <row r="9">
      <c r="A9" s="22" t="inlineStr">
        <is>
          <t>영업이익</t>
        </is>
      </c>
      <c r="B9" s="23">
        <f>B5-B6-B8</f>
        <v/>
      </c>
      <c r="C9" s="23">
        <f>C5-C6-C8</f>
        <v/>
      </c>
      <c r="D9" s="23">
        <f>D5-D6-D8</f>
        <v/>
      </c>
      <c r="E9" s="23">
        <f>E5-E6-E8</f>
        <v/>
      </c>
    </row>
    <row r="10">
      <c r="A10" s="20" t="inlineStr">
        <is>
          <t>이자비용</t>
        </is>
      </c>
      <c r="B10" s="21" t="n">
        <v>380000000</v>
      </c>
      <c r="C10" s="21" t="n">
        <v>520000000</v>
      </c>
      <c r="D10" s="21" t="n">
        <v>385000000</v>
      </c>
      <c r="E10" s="21" t="n">
        <v>620000000</v>
      </c>
    </row>
    <row r="11">
      <c r="A11" s="20" t="inlineStr">
        <is>
          <t>법인세차감전순이익</t>
        </is>
      </c>
      <c r="B11" s="24">
        <f>B9-B10</f>
        <v/>
      </c>
      <c r="C11" s="24">
        <f>C9-C10</f>
        <v/>
      </c>
      <c r="D11" s="24">
        <f>D9-D10</f>
        <v/>
      </c>
      <c r="E11" s="24">
        <f>E9-E10</f>
        <v/>
      </c>
    </row>
    <row r="12">
      <c r="A12" s="20" t="inlineStr">
        <is>
          <t>법인세비용</t>
        </is>
      </c>
      <c r="B12" s="21" t="n">
        <v>1005000000</v>
      </c>
      <c r="C12" s="21" t="n">
        <v>909000000</v>
      </c>
      <c r="D12" s="21" t="n">
        <v>690000000</v>
      </c>
      <c r="E12" s="21" t="n">
        <v>361000000</v>
      </c>
    </row>
    <row r="13">
      <c r="A13" s="22" t="inlineStr">
        <is>
          <t>당기순이익</t>
        </is>
      </c>
      <c r="B13" s="23">
        <f>B11-B12</f>
        <v/>
      </c>
      <c r="C13" s="23">
        <f>C11-C12</f>
        <v/>
      </c>
      <c r="D13" s="23">
        <f>D11-D12</f>
        <v/>
      </c>
      <c r="E13" s="23">
        <f>E11-E12</f>
        <v/>
      </c>
    </row>
    <row r="14">
      <c r="A14" s="20" t="inlineStr">
        <is>
          <t>감가상각비</t>
        </is>
      </c>
      <c r="B14" s="21" t="n">
        <v>1800000000</v>
      </c>
      <c r="C14" s="21" t="n">
        <v>2000000000</v>
      </c>
      <c r="D14" s="21" t="n">
        <v>1490000000</v>
      </c>
      <c r="E14" s="21" t="n">
        <v>1650000000</v>
      </c>
    </row>
    <row r="15">
      <c r="A15" s="22" t="inlineStr">
        <is>
          <t>EBITDA</t>
        </is>
      </c>
      <c r="B15" s="23">
        <f>B9+B14</f>
        <v/>
      </c>
      <c r="C15" s="23">
        <f>C9+C14</f>
        <v/>
      </c>
      <c r="D15" s="23">
        <f>D9+D14</f>
        <v/>
      </c>
      <c r="E15" s="23">
        <f>E9+E14</f>
        <v/>
      </c>
    </row>
    <row r="17">
      <c r="A17" s="15" t="inlineStr">
        <is>
          <t>파생지표</t>
        </is>
      </c>
    </row>
    <row r="18">
      <c r="A18" s="25" t="inlineStr">
        <is>
          <t>지표</t>
        </is>
      </c>
      <c r="B18" s="25" t="inlineStr">
        <is>
          <t>2024 연간</t>
        </is>
      </c>
      <c r="C18" s="25" t="inlineStr">
        <is>
          <t>2025 연간</t>
        </is>
      </c>
      <c r="D18" s="25" t="inlineStr">
        <is>
          <t>2025 1~9월</t>
        </is>
      </c>
      <c r="E18" s="25" t="inlineStr">
        <is>
          <t>2026 1~9월</t>
        </is>
      </c>
    </row>
    <row r="19">
      <c r="A19" s="20" t="inlineStr">
        <is>
          <t>매출총이익률</t>
        </is>
      </c>
      <c r="B19" s="26">
        <f>B7/B5</f>
        <v/>
      </c>
      <c r="C19" s="26">
        <f>C7/C5</f>
        <v/>
      </c>
      <c r="D19" s="26">
        <f>D7/D5</f>
        <v/>
      </c>
      <c r="E19" s="26">
        <f>E7/E5</f>
        <v/>
      </c>
    </row>
    <row r="20">
      <c r="A20" s="20" t="inlineStr">
        <is>
          <t>영업이익률</t>
        </is>
      </c>
      <c r="B20" s="26">
        <f>B9/B5</f>
        <v/>
      </c>
      <c r="C20" s="26">
        <f>C9/C5</f>
        <v/>
      </c>
      <c r="D20" s="26">
        <f>D9/D5</f>
        <v/>
      </c>
      <c r="E20" s="26">
        <f>E9/E5</f>
        <v/>
      </c>
    </row>
    <row r="21">
      <c r="A21" s="20" t="inlineStr">
        <is>
          <t>순이익률</t>
        </is>
      </c>
      <c r="B21" s="26">
        <f>B13/B5</f>
        <v/>
      </c>
      <c r="C21" s="26">
        <f>C13/C5</f>
        <v/>
      </c>
      <c r="D21" s="26">
        <f>D13/D5</f>
        <v/>
      </c>
      <c r="E21" s="26">
        <f>E13/E5</f>
        <v/>
      </c>
    </row>
    <row r="22">
      <c r="A22" s="20" t="inlineStr">
        <is>
          <t>EBITDA 마진</t>
        </is>
      </c>
      <c r="B22" s="26">
        <f>B15/B5</f>
        <v/>
      </c>
      <c r="C22" s="26">
        <f>C15/C5</f>
        <v/>
      </c>
      <c r="D22" s="26">
        <f>D15/D5</f>
        <v/>
      </c>
      <c r="E22" s="26">
        <f>E15/E5</f>
        <v/>
      </c>
    </row>
    <row r="23">
      <c r="A23" s="20" t="inlineStr">
        <is>
          <t>이자보상배율</t>
        </is>
      </c>
      <c r="B23" s="27">
        <f>B9/B10</f>
        <v/>
      </c>
      <c r="C23" s="27">
        <f>C9/C10</f>
        <v/>
      </c>
      <c r="D23" s="27">
        <f>D9/D10</f>
        <v/>
      </c>
      <c r="E23" s="27">
        <f>E9/E10</f>
        <v/>
      </c>
    </row>
    <row r="25">
      <c r="A25" s="15" t="inlineStr">
        <is>
          <t>증감 (기간을 맞춰 비교한다)</t>
        </is>
      </c>
    </row>
    <row r="26">
      <c r="A26" s="25" t="inlineStr">
        <is>
          <t>지표</t>
        </is>
      </c>
      <c r="B26" s="25" t="inlineStr">
        <is>
          <t>2024 → 2025</t>
        </is>
      </c>
      <c r="C26" s="25" t="inlineStr">
        <is>
          <t>2025 1~9월 → 2026 1~9월</t>
        </is>
      </c>
    </row>
    <row r="27">
      <c r="A27" s="20" t="inlineStr">
        <is>
          <t>매출액 증감률</t>
        </is>
      </c>
      <c r="B27" s="26">
        <f>C5/B5-1</f>
        <v/>
      </c>
      <c r="C27" s="26">
        <f>E5/D5-1</f>
        <v/>
      </c>
    </row>
    <row r="28">
      <c r="A28" s="20" t="inlineStr">
        <is>
          <t>영업이익 증감률</t>
        </is>
      </c>
      <c r="B28" s="26">
        <f>C9/B9-1</f>
        <v/>
      </c>
      <c r="C28" s="26">
        <f>E9/D9-1</f>
        <v/>
      </c>
    </row>
    <row r="29">
      <c r="A29" s="20" t="inlineStr">
        <is>
          <t>당기순이익 증감률</t>
        </is>
      </c>
      <c r="B29" s="26">
        <f>C13/B13-1</f>
        <v/>
      </c>
      <c r="C29" s="26">
        <f>E13/D13-1</f>
        <v/>
      </c>
    </row>
    <row r="31">
      <c r="A31" s="18" t="inlineStr">
        <is>
          <t>⚠ 2026 열은 9개월이다. 연간 열과 직접 비교하지 않고 2025 1~9월과 비교한다.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</cols>
  <sheetData>
    <row r="1">
      <c r="A1" s="14" t="inlineStr">
        <is>
          <t>E사 재무상태 요약 (기말)</t>
        </is>
      </c>
    </row>
    <row r="2">
      <c r="A2" s="18" t="inlineStr">
        <is>
          <t>단위: 원 · 파란 글씨는 입력값, 검은 글씨는 수식</t>
        </is>
      </c>
    </row>
    <row r="4">
      <c r="A4" s="19" t="inlineStr">
        <is>
          <t>항목</t>
        </is>
      </c>
      <c r="B4" s="19" t="inlineStr">
        <is>
          <t>2024말</t>
        </is>
      </c>
      <c r="C4" s="19" t="inlineStr">
        <is>
          <t>2025말</t>
        </is>
      </c>
      <c r="D4" s="19" t="inlineStr">
        <is>
          <t>2026-09말</t>
        </is>
      </c>
    </row>
    <row r="5">
      <c r="A5" s="20" t="inlineStr">
        <is>
          <t>현금및현금성자산</t>
        </is>
      </c>
      <c r="B5" s="21" t="n">
        <v>3200000000</v>
      </c>
      <c r="C5" s="21" t="n">
        <v>2600000000</v>
      </c>
      <c r="D5" s="21" t="n">
        <v>1800000000</v>
      </c>
    </row>
    <row r="6">
      <c r="A6" s="20" t="inlineStr">
        <is>
          <t>매출채권</t>
        </is>
      </c>
      <c r="B6" s="21" t="n">
        <v>6100000000</v>
      </c>
      <c r="C6" s="21" t="n">
        <v>7400000000</v>
      </c>
      <c r="D6" s="21" t="n">
        <v>8900000000</v>
      </c>
    </row>
    <row r="7">
      <c r="A7" s="20" t="inlineStr">
        <is>
          <t>재고자산</t>
        </is>
      </c>
      <c r="B7" s="21" t="n">
        <v>4300000000</v>
      </c>
      <c r="C7" s="21" t="n">
        <v>5300000000</v>
      </c>
      <c r="D7" s="21" t="n">
        <v>6400000000</v>
      </c>
    </row>
    <row r="8">
      <c r="A8" s="22" t="inlineStr">
        <is>
          <t>유동자산</t>
        </is>
      </c>
      <c r="B8" s="23">
        <f>SUM(B5:B7)</f>
        <v/>
      </c>
      <c r="C8" s="23">
        <f>SUM(C5:C7)</f>
        <v/>
      </c>
      <c r="D8" s="23">
        <f>SUM(D5:D7)</f>
        <v/>
      </c>
    </row>
    <row r="9">
      <c r="A9" s="20" t="inlineStr">
        <is>
          <t>비유동자산</t>
        </is>
      </c>
      <c r="B9" s="21" t="n">
        <v>18400000000</v>
      </c>
      <c r="C9" s="21" t="n">
        <v>21823297000</v>
      </c>
      <c r="D9" s="21" t="n">
        <v>23554648000</v>
      </c>
    </row>
    <row r="10">
      <c r="A10" s="22" t="inlineStr">
        <is>
          <t>자산총계</t>
        </is>
      </c>
      <c r="B10" s="23">
        <f>B8+B9</f>
        <v/>
      </c>
      <c r="C10" s="23">
        <f>C8+C9</f>
        <v/>
      </c>
      <c r="D10" s="23">
        <f>D8+D9</f>
        <v/>
      </c>
    </row>
    <row r="11">
      <c r="A11" s="20" t="inlineStr">
        <is>
          <t>매입채무등</t>
        </is>
      </c>
      <c r="B11" s="21" t="n">
        <v>5800000000</v>
      </c>
      <c r="C11" s="21" t="n">
        <v>6500000000</v>
      </c>
      <c r="D11" s="21" t="n">
        <v>7100000000</v>
      </c>
    </row>
    <row r="12">
      <c r="A12" s="20" t="inlineStr">
        <is>
          <t>단기차입금</t>
        </is>
      </c>
      <c r="B12" s="21" t="n">
        <v>4000000000</v>
      </c>
      <c r="C12" s="21" t="n">
        <v>5200000000</v>
      </c>
      <c r="D12" s="21" t="n">
        <v>6800000000</v>
      </c>
    </row>
    <row r="13">
      <c r="A13" s="22" t="inlineStr">
        <is>
          <t>유동부채</t>
        </is>
      </c>
      <c r="B13" s="23">
        <f>B11+B12</f>
        <v/>
      </c>
      <c r="C13" s="23">
        <f>C11+C12</f>
        <v/>
      </c>
      <c r="D13" s="23">
        <f>D11+D12</f>
        <v/>
      </c>
    </row>
    <row r="14">
      <c r="A14" s="20" t="inlineStr">
        <is>
          <t>장기차입금</t>
        </is>
      </c>
      <c r="B14" s="21" t="n">
        <v>4500000000</v>
      </c>
      <c r="C14" s="21" t="n">
        <v>5000000000</v>
      </c>
      <c r="D14" s="21" t="n">
        <v>5000000000</v>
      </c>
    </row>
    <row r="15">
      <c r="A15" s="20" t="inlineStr">
        <is>
          <t>기타비유동부채</t>
        </is>
      </c>
      <c r="B15" s="21" t="n">
        <v>700000000</v>
      </c>
      <c r="C15" s="21" t="n">
        <v>700000000</v>
      </c>
      <c r="D15" s="21" t="n">
        <v>700000000</v>
      </c>
    </row>
    <row r="16">
      <c r="A16" s="22" t="inlineStr">
        <is>
          <t>비유동부채</t>
        </is>
      </c>
      <c r="B16" s="23">
        <f>B14+B15</f>
        <v/>
      </c>
      <c r="C16" s="23">
        <f>C14+C15</f>
        <v/>
      </c>
      <c r="D16" s="23">
        <f>D14+D15</f>
        <v/>
      </c>
    </row>
    <row r="17">
      <c r="A17" s="22" t="inlineStr">
        <is>
          <t>부채총계</t>
        </is>
      </c>
      <c r="B17" s="23">
        <f>B13+B16</f>
        <v/>
      </c>
      <c r="C17" s="23">
        <f>C13+C16</f>
        <v/>
      </c>
      <c r="D17" s="23">
        <f>D13+D16</f>
        <v/>
      </c>
    </row>
    <row r="18">
      <c r="A18" s="20" t="inlineStr">
        <is>
          <t>자본총계</t>
        </is>
      </c>
      <c r="B18" s="21" t="n">
        <v>17000000000</v>
      </c>
      <c r="C18" s="21" t="n">
        <v>19723297000</v>
      </c>
      <c r="D18" s="21" t="n">
        <v>21054648000</v>
      </c>
    </row>
    <row r="19">
      <c r="A19" s="22" t="inlineStr">
        <is>
          <t>부채와자본총계</t>
        </is>
      </c>
      <c r="B19" s="23">
        <f>B17+B18</f>
        <v/>
      </c>
      <c r="C19" s="23">
        <f>C17+C18</f>
        <v/>
      </c>
      <c r="D19" s="23">
        <f>D17+D18</f>
        <v/>
      </c>
    </row>
    <row r="20">
      <c r="A20" s="28" t="inlineStr">
        <is>
          <t>검산: 자산총계 − 부채와자본총계</t>
        </is>
      </c>
      <c r="B20" s="29">
        <f>B10-B19</f>
        <v/>
      </c>
      <c r="C20" s="29">
        <f>C10-C19</f>
        <v/>
      </c>
      <c r="D20" s="29">
        <f>D10-D19</f>
        <v/>
      </c>
    </row>
    <row r="22">
      <c r="A22" s="15" t="inlineStr">
        <is>
          <t>파생지표</t>
        </is>
      </c>
    </row>
    <row r="23">
      <c r="A23" s="25" t="inlineStr">
        <is>
          <t>지표</t>
        </is>
      </c>
      <c r="B23" s="25" t="inlineStr">
        <is>
          <t>2024말</t>
        </is>
      </c>
      <c r="C23" s="25" t="inlineStr">
        <is>
          <t>2025말</t>
        </is>
      </c>
      <c r="D23" s="25" t="inlineStr">
        <is>
          <t>2026-09말</t>
        </is>
      </c>
    </row>
    <row r="24">
      <c r="A24" s="20" t="inlineStr">
        <is>
          <t>총차입금</t>
        </is>
      </c>
      <c r="B24" s="24">
        <f>B12+B14</f>
        <v/>
      </c>
      <c r="C24" s="24">
        <f>C12+C14</f>
        <v/>
      </c>
      <c r="D24" s="24">
        <f>D12+D14</f>
        <v/>
      </c>
    </row>
    <row r="25">
      <c r="A25" s="20" t="inlineStr">
        <is>
          <t>순차입금</t>
        </is>
      </c>
      <c r="B25" s="24">
        <f>B24-B5</f>
        <v/>
      </c>
      <c r="C25" s="24">
        <f>C24-C5</f>
        <v/>
      </c>
      <c r="D25" s="24">
        <f>D24-D5</f>
        <v/>
      </c>
    </row>
    <row r="26">
      <c r="A26" s="20" t="inlineStr">
        <is>
          <t>부채비율</t>
        </is>
      </c>
      <c r="B26" s="26">
        <f>B17/B18</f>
        <v/>
      </c>
      <c r="C26" s="26">
        <f>C17/C18</f>
        <v/>
      </c>
      <c r="D26" s="26">
        <f>D17/D18</f>
        <v/>
      </c>
    </row>
    <row r="27">
      <c r="A27" s="20" t="inlineStr">
        <is>
          <t>유동비율</t>
        </is>
      </c>
      <c r="B27" s="26">
        <f>B8/B13</f>
        <v/>
      </c>
      <c r="C27" s="26">
        <f>C8/C13</f>
        <v/>
      </c>
      <c r="D27" s="26">
        <f>D8/D13</f>
        <v/>
      </c>
    </row>
    <row r="28">
      <c r="A28" s="20" t="inlineStr">
        <is>
          <t>적용 일수</t>
        </is>
      </c>
      <c r="B28" s="30" t="n">
        <v>365</v>
      </c>
      <c r="C28" s="30" t="n">
        <v>365</v>
      </c>
      <c r="D28" s="30" t="n">
        <v>274</v>
      </c>
    </row>
    <row r="29">
      <c r="A29" s="20" t="inlineStr">
        <is>
          <t>매출채권회수일수</t>
        </is>
      </c>
      <c r="B29" s="31">
        <f>B6/손익요약!B5*B28</f>
        <v/>
      </c>
      <c r="C29" s="31">
        <f>C6/손익요약!C5*C28</f>
        <v/>
      </c>
      <c r="D29" s="31">
        <f>D6/손익요약!E5*D28</f>
        <v/>
      </c>
    </row>
    <row r="30">
      <c r="A30" s="20" t="inlineStr">
        <is>
          <t>재고보유일수</t>
        </is>
      </c>
      <c r="B30" s="31">
        <f>B7/손익요약!B6*B28</f>
        <v/>
      </c>
      <c r="C30" s="31">
        <f>C7/손익요약!C6*C28</f>
        <v/>
      </c>
      <c r="D30" s="31">
        <f>D7/손익요약!E6*D28</f>
        <v/>
      </c>
    </row>
    <row r="31">
      <c r="A31" s="20" t="inlineStr">
        <is>
          <t>매입채무지급일수</t>
        </is>
      </c>
      <c r="B31" s="31">
        <f>B11/손익요약!B6*B28</f>
        <v/>
      </c>
      <c r="C31" s="31">
        <f>C11/손익요약!C6*C28</f>
        <v/>
      </c>
      <c r="D31" s="31">
        <f>D11/손익요약!E6*D28</f>
        <v/>
      </c>
    </row>
    <row r="32">
      <c r="A32" s="22" t="inlineStr">
        <is>
          <t>현금전환주기(CCC)</t>
        </is>
      </c>
      <c r="B32" s="32">
        <f>B29+B30-B31</f>
        <v/>
      </c>
      <c r="C32" s="32">
        <f>C29+C30-C31</f>
        <v/>
      </c>
      <c r="D32" s="32">
        <f>D29+D30-D31</f>
        <v/>
      </c>
    </row>
    <row r="33">
      <c r="A33" s="22" t="inlineStr">
        <is>
          <t>ROE (평균자본·연환산)</t>
        </is>
      </c>
      <c r="B33" s="33" t="inlineStr">
        <is>
          <t>—</t>
        </is>
      </c>
      <c r="C33" s="33">
        <f>손익요약!C13/AVERAGE(B18:C18)</f>
        <v/>
      </c>
      <c r="D33" s="33">
        <f>손익요약!E13*4/3/AVERAGE(C18:D18)</f>
        <v/>
      </c>
    </row>
    <row r="35">
      <c r="A35" s="18" t="inlineStr">
        <is>
          <t>⚠ 2026-09말은 9개월 시점이다. 회전일수는 274일, ROE는 연환산(×4/3)을 적용했다.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  <col width="20" customWidth="1" min="3" max="3"/>
  </cols>
  <sheetData>
    <row r="1">
      <c r="A1" s="14" t="inlineStr">
        <is>
          <t>E사 현금흐름 요약 (간접법)</t>
        </is>
      </c>
    </row>
    <row r="2">
      <c r="A2" s="18" t="inlineStr">
        <is>
          <t>단위: 원 · 2023년 기초자료가 없어 2024년은 영업활동현금흐름 한 줄만 제공한다.</t>
        </is>
      </c>
    </row>
    <row r="4">
      <c r="A4" s="19" t="inlineStr">
        <is>
          <t>항목</t>
        </is>
      </c>
      <c r="B4" s="19" t="inlineStr">
        <is>
          <t>2025 연간</t>
        </is>
      </c>
      <c r="C4" s="19" t="inlineStr">
        <is>
          <t>2026 1~9월</t>
        </is>
      </c>
    </row>
    <row r="5">
      <c r="A5" s="20" t="inlineStr">
        <is>
          <t>당기순이익</t>
        </is>
      </c>
      <c r="B5" s="21" t="n">
        <v>3223297000</v>
      </c>
      <c r="C5" s="21" t="n">
        <v>1331351000</v>
      </c>
    </row>
    <row r="6">
      <c r="A6" s="20" t="inlineStr">
        <is>
          <t>감가상각비</t>
        </is>
      </c>
      <c r="B6" s="21" t="n">
        <v>2000000000</v>
      </c>
      <c r="C6" s="21" t="n">
        <v>1650000000</v>
      </c>
    </row>
    <row r="7">
      <c r="A7" s="20" t="inlineStr">
        <is>
          <t>매출채권 증가(−)</t>
        </is>
      </c>
      <c r="B7" s="21" t="n">
        <v>-1300000000</v>
      </c>
      <c r="C7" s="21" t="n">
        <v>-1500000000</v>
      </c>
    </row>
    <row r="8">
      <c r="A8" s="20" t="inlineStr">
        <is>
          <t>재고자산 증가(−)</t>
        </is>
      </c>
      <c r="B8" s="21" t="n">
        <v>-1000000000</v>
      </c>
      <c r="C8" s="21" t="n">
        <v>-1100000000</v>
      </c>
    </row>
    <row r="9">
      <c r="A9" s="20" t="inlineStr">
        <is>
          <t>매입채무 증가(−)</t>
        </is>
      </c>
      <c r="B9" s="21" t="n">
        <v>700000000</v>
      </c>
      <c r="C9" s="21" t="n">
        <v>600000000</v>
      </c>
    </row>
    <row r="10">
      <c r="A10" s="22" t="inlineStr">
        <is>
          <t>영업활동현금흐름</t>
        </is>
      </c>
      <c r="B10" s="23">
        <f>SUM(B5:B9)</f>
        <v/>
      </c>
      <c r="C10" s="23">
        <f>SUM(C5:C9)</f>
        <v/>
      </c>
    </row>
    <row r="11">
      <c r="A11" s="22" t="inlineStr">
        <is>
          <t>투자활동현금흐름 (유형자산 취득)</t>
        </is>
      </c>
      <c r="B11" s="34" t="n">
        <v>-5423297000</v>
      </c>
      <c r="C11" s="34" t="n">
        <v>-3381351000</v>
      </c>
    </row>
    <row r="12">
      <c r="A12" s="20" t="inlineStr">
        <is>
          <t>차입금 순증</t>
        </is>
      </c>
      <c r="B12" s="21" t="n">
        <v>1700000000</v>
      </c>
      <c r="C12" s="21" t="n">
        <v>1600000000</v>
      </c>
    </row>
    <row r="13">
      <c r="A13" s="20" t="inlineStr">
        <is>
          <t>배당금 지급</t>
        </is>
      </c>
      <c r="B13" s="21" t="n">
        <v>-500000000</v>
      </c>
      <c r="C13" s="21" t="n">
        <v>0</v>
      </c>
    </row>
    <row r="14">
      <c r="A14" s="22" t="inlineStr">
        <is>
          <t>재무활동현금흐름</t>
        </is>
      </c>
      <c r="B14" s="23">
        <f>B12+B13</f>
        <v/>
      </c>
      <c r="C14" s="23">
        <f>C12+C13</f>
        <v/>
      </c>
    </row>
    <row r="15">
      <c r="A15" s="35" t="inlineStr">
        <is>
          <t>현금 순증감</t>
        </is>
      </c>
      <c r="B15" s="36">
        <f>B10+B11+B14</f>
        <v/>
      </c>
      <c r="C15" s="36">
        <f>C10+C11+C14</f>
        <v/>
      </c>
    </row>
    <row r="16">
      <c r="A16" s="20" t="inlineStr">
        <is>
          <t>기초 현금</t>
        </is>
      </c>
      <c r="B16" s="24">
        <f>재무상태요약!B5</f>
        <v/>
      </c>
      <c r="C16" s="24">
        <f>재무상태요약!C5</f>
        <v/>
      </c>
    </row>
    <row r="17">
      <c r="A17" s="22" t="inlineStr">
        <is>
          <t>기말 현금 (= 재무상태표 현금)</t>
        </is>
      </c>
      <c r="B17" s="23">
        <f>B16+B15</f>
        <v/>
      </c>
      <c r="C17" s="23">
        <f>C16+C15</f>
        <v/>
      </c>
    </row>
    <row r="18">
      <c r="A18" s="28" t="inlineStr">
        <is>
          <t>검산: 기말현금 − 재무상태표 현금</t>
        </is>
      </c>
      <c r="B18" s="29">
        <f>B17-재무상태요약!C5</f>
        <v/>
      </c>
      <c r="C18" s="29">
        <f>C17-재무상태요약!D5</f>
        <v/>
      </c>
    </row>
    <row r="20">
      <c r="A20" s="20" t="inlineStr">
        <is>
          <t>2024 영업활동현금흐름 (요약)</t>
        </is>
      </c>
      <c r="B20" s="21" t="n">
        <v>4100000000</v>
      </c>
      <c r="C20" s="24" t="inlineStr">
        <is>
          <t>—</t>
        </is>
      </c>
    </row>
    <row r="22">
      <c r="A22" s="15" t="inlineStr">
        <is>
          <t>이익의 현금 전환</t>
        </is>
      </c>
    </row>
    <row r="23">
      <c r="A23" s="25" t="inlineStr">
        <is>
          <t>지표</t>
        </is>
      </c>
      <c r="B23" s="25" t="inlineStr">
        <is>
          <t>2025 연간</t>
        </is>
      </c>
      <c r="C23" s="25" t="inlineStr">
        <is>
          <t>2026 1~9월</t>
        </is>
      </c>
    </row>
    <row r="24">
      <c r="A24" s="20" t="inlineStr">
        <is>
          <t>영업활동현금흐름 ÷ 당기순이익</t>
        </is>
      </c>
      <c r="B24" s="27">
        <f>B10/B5</f>
        <v/>
      </c>
      <c r="C24" s="27">
        <f>C10/C5</f>
        <v/>
      </c>
    </row>
    <row r="25">
      <c r="A25" s="20" t="inlineStr">
        <is>
          <t>영업활동현금흐름 ÷ 영업이익</t>
        </is>
      </c>
      <c r="B25" s="27">
        <f>B10/손익요약!C9</f>
        <v/>
      </c>
      <c r="C25" s="27">
        <f>C10/손익요약!E9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36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34" customWidth="1" min="12" max="12"/>
  </cols>
  <sheetData>
    <row r="1">
      <c r="A1" s="14" t="inlineStr">
        <is>
          <t>E사 주식·투자 지표와 비교기업</t>
        </is>
      </c>
    </row>
    <row r="2">
      <c r="A2" s="18" t="inlineStr">
        <is>
          <t>교육용 가상 상장사 가정. 실명 기업이 아니며 투자 권유가 아니다. 주가·주식수는 입력값, 나머지는 수식.</t>
        </is>
      </c>
    </row>
    <row r="4">
      <c r="A4" s="15" t="inlineStr">
        <is>
          <t>E사 (2025 연간 실적 기준)</t>
        </is>
      </c>
    </row>
    <row r="5">
      <c r="A5" s="19" t="inlineStr">
        <is>
          <t>항목</t>
        </is>
      </c>
      <c r="B5" s="19" t="inlineStr">
        <is>
          <t>값</t>
        </is>
      </c>
      <c r="C5" s="19" t="inlineStr">
        <is>
          <t>산식</t>
        </is>
      </c>
    </row>
    <row r="6">
      <c r="A6" s="20" t="inlineStr">
        <is>
          <t>주가(원)</t>
        </is>
      </c>
      <c r="B6" s="21" t="n">
        <v>3900</v>
      </c>
      <c r="C6" s="37" t="inlineStr">
        <is>
          <t>입력 — 기준일 종가</t>
        </is>
      </c>
    </row>
    <row r="7">
      <c r="A7" s="20" t="inlineStr">
        <is>
          <t>발행주식수(주)</t>
        </is>
      </c>
      <c r="B7" s="21" t="n">
        <v>10000000</v>
      </c>
      <c r="C7" s="37" t="inlineStr">
        <is>
          <t>입력</t>
        </is>
      </c>
    </row>
    <row r="8">
      <c r="A8" s="20" t="inlineStr">
        <is>
          <t>시가총액(원)</t>
        </is>
      </c>
      <c r="B8" s="24">
        <f>B6*B7</f>
        <v/>
      </c>
      <c r="C8" s="37" t="inlineStr">
        <is>
          <t>주가 × 발행주식수</t>
        </is>
      </c>
    </row>
    <row r="9">
      <c r="A9" s="20" t="inlineStr">
        <is>
          <t>EPS 주당순이익(원)</t>
        </is>
      </c>
      <c r="B9" s="24">
        <f>손익요약!C13/B7</f>
        <v/>
      </c>
      <c r="C9" s="37" t="inlineStr">
        <is>
          <t>당기순이익 ÷ 발행주식수</t>
        </is>
      </c>
    </row>
    <row r="10">
      <c r="A10" s="20" t="inlineStr">
        <is>
          <t>BPS 주당순자산(원)</t>
        </is>
      </c>
      <c r="B10" s="24">
        <f>재무상태요약!C18/B7</f>
        <v/>
      </c>
      <c r="C10" s="37" t="inlineStr">
        <is>
          <t>자본총계 ÷ 발행주식수</t>
        </is>
      </c>
    </row>
    <row r="11">
      <c r="A11" s="20" t="inlineStr">
        <is>
          <t>PER(배)</t>
        </is>
      </c>
      <c r="B11" s="27">
        <f>B8/손익요약!C13</f>
        <v/>
      </c>
      <c r="C11" s="37" t="inlineStr">
        <is>
          <t>시가총액 ÷ 당기순이익</t>
        </is>
      </c>
    </row>
    <row r="12">
      <c r="A12" s="20" t="inlineStr">
        <is>
          <t>PBR(배)</t>
        </is>
      </c>
      <c r="B12" s="27">
        <f>B8/재무상태요약!C18</f>
        <v/>
      </c>
      <c r="C12" s="37" t="inlineStr">
        <is>
          <t>시가총액 ÷ 자본총계</t>
        </is>
      </c>
    </row>
    <row r="13">
      <c r="A13" s="20" t="inlineStr">
        <is>
          <t>배당수익률</t>
        </is>
      </c>
      <c r="B13" s="26">
        <f>-현금흐름요약!B13/B8</f>
        <v/>
      </c>
      <c r="C13" s="37" t="inlineStr">
        <is>
          <t>배당금 총액 ÷ 시가총액</t>
        </is>
      </c>
    </row>
    <row r="14">
      <c r="A14" s="20" t="inlineStr">
        <is>
          <t>ROE(평균자본)</t>
        </is>
      </c>
      <c r="B14" s="26">
        <f>재무상태요약!C33</f>
        <v/>
      </c>
      <c r="C14" s="37" t="inlineStr">
        <is>
          <t>재무상태요약 참조</t>
        </is>
      </c>
    </row>
    <row r="16">
      <c r="A16" s="15" t="inlineStr">
        <is>
          <t>★ 기준시점을 바꾸면 같은 주가가 다른 PER이 된다</t>
        </is>
      </c>
    </row>
    <row r="17">
      <c r="A17" s="19" t="inlineStr">
        <is>
          <t>항목</t>
        </is>
      </c>
      <c r="B17" s="19" t="inlineStr">
        <is>
          <t>값</t>
        </is>
      </c>
      <c r="C17" s="19" t="inlineStr">
        <is>
          <t>설명</t>
        </is>
      </c>
    </row>
    <row r="18">
      <c r="A18" s="20" t="inlineStr">
        <is>
          <t>2026 연환산 당기순이익</t>
        </is>
      </c>
      <c r="B18" s="24">
        <f>손익요약!E13*4/3</f>
        <v/>
      </c>
      <c r="C18" s="37" t="inlineStr">
        <is>
          <t>1~9월 실적 × 4/3 (단순 연환산)</t>
        </is>
      </c>
    </row>
    <row r="19">
      <c r="A19" s="38" t="inlineStr">
        <is>
          <t>2026 기준 PER(Forward)</t>
        </is>
      </c>
      <c r="B19" s="39">
        <f>B8/B18</f>
        <v/>
      </c>
      <c r="C19" s="40" t="inlineStr">
        <is>
          <t>시가총액 ÷ 연환산 순이익</t>
        </is>
      </c>
    </row>
    <row r="20">
      <c r="A20" s="20" t="inlineStr">
        <is>
          <t>2025 기준 PER과의 차이</t>
        </is>
      </c>
      <c r="B20" s="27">
        <f>B19-B11</f>
        <v/>
      </c>
      <c r="C20" s="37" t="inlineStr">
        <is>
          <t>이익이 줄면 PER은 올라간다</t>
        </is>
      </c>
    </row>
    <row r="23">
      <c r="A23" s="15" t="inlineStr">
        <is>
          <t>비교기업 후보 (교육용 가상)</t>
        </is>
      </c>
    </row>
    <row r="24">
      <c r="A24" s="19" t="inlineStr">
        <is>
          <t>기업</t>
        </is>
      </c>
      <c r="B24" s="19" t="inlineStr">
        <is>
          <t>사업모델</t>
        </is>
      </c>
      <c r="C24" s="19" t="inlineStr">
        <is>
          <t>매출액(원)</t>
        </is>
      </c>
      <c r="D24" s="19" t="inlineStr">
        <is>
          <t>영업이익률</t>
        </is>
      </c>
      <c r="E24" s="19" t="inlineStr">
        <is>
          <t>순이익률</t>
        </is>
      </c>
      <c r="F24" s="19" t="inlineStr">
        <is>
          <t>ROE</t>
        </is>
      </c>
      <c r="G24" s="19" t="inlineStr">
        <is>
          <t>PER(배)</t>
        </is>
      </c>
      <c r="H24" s="19" t="inlineStr">
        <is>
          <t>PBR(배)</t>
        </is>
      </c>
      <c r="I24" s="19" t="inlineStr">
        <is>
          <t>배당수익률</t>
        </is>
      </c>
      <c r="J24" s="19" t="inlineStr">
        <is>
          <t>부채비율</t>
        </is>
      </c>
      <c r="K24" s="19" t="inlineStr">
        <is>
          <t>회계범위</t>
        </is>
      </c>
      <c r="L24" s="19" t="inlineStr">
        <is>
          <t>비고</t>
        </is>
      </c>
    </row>
    <row r="25">
      <c r="A25" s="41" t="inlineStr">
        <is>
          <t>F사</t>
        </is>
      </c>
      <c r="B25" s="41" t="inlineStr">
        <is>
          <t>유사(제조·유통)</t>
        </is>
      </c>
      <c r="C25" s="42" t="n">
        <v>52000000000</v>
      </c>
      <c r="D25" s="43" t="n">
        <v>0.082</v>
      </c>
      <c r="E25" s="43" t="n">
        <v>0.055</v>
      </c>
      <c r="F25" s="43" t="n">
        <v>0.125</v>
      </c>
      <c r="G25" s="44" t="n">
        <v>14.2</v>
      </c>
      <c r="H25" s="44" t="n">
        <v>1.62</v>
      </c>
      <c r="I25" s="43" t="n">
        <v>0.021</v>
      </c>
      <c r="J25" s="43" t="n">
        <v>0.76</v>
      </c>
      <c r="K25" s="41" t="inlineStr">
        <is>
          <t>연결</t>
        </is>
      </c>
      <c r="L25" s="45" t="inlineStr">
        <is>
          <t>규모·사업모델 모두 유사</t>
        </is>
      </c>
    </row>
    <row r="26">
      <c r="A26" s="41" t="inlineStr">
        <is>
          <t>G사</t>
        </is>
      </c>
      <c r="B26" s="41" t="inlineStr">
        <is>
          <t>유사(제조·유통)</t>
        </is>
      </c>
      <c r="C26" s="42" t="n">
        <v>185000000000</v>
      </c>
      <c r="D26" s="43" t="n">
        <v>0.115</v>
      </c>
      <c r="E26" s="43" t="n">
        <v>0.081</v>
      </c>
      <c r="F26" s="43" t="n">
        <v>0.15</v>
      </c>
      <c r="G26" s="44" t="n">
        <v>9.800000000000001</v>
      </c>
      <c r="H26" s="44" t="n">
        <v>1.42</v>
      </c>
      <c r="I26" s="43" t="n">
        <v>0.032</v>
      </c>
      <c r="J26" s="43" t="n">
        <v>0.58</v>
      </c>
      <c r="K26" s="41" t="inlineStr">
        <is>
          <t>연결</t>
        </is>
      </c>
      <c r="L26" s="45" t="inlineStr">
        <is>
          <t>사업모델은 유사하나 규모가 3.7배</t>
        </is>
      </c>
    </row>
    <row r="27">
      <c r="A27" s="41" t="inlineStr">
        <is>
          <t>H사</t>
        </is>
      </c>
      <c r="B27" s="41" t="inlineStr">
        <is>
          <t>일부 유사(유통 중심)</t>
        </is>
      </c>
      <c r="C27" s="42" t="n">
        <v>9500000000</v>
      </c>
      <c r="D27" s="43" t="n">
        <v>-0.021</v>
      </c>
      <c r="E27" s="43" t="n">
        <v>-0.038</v>
      </c>
      <c r="F27" s="43" t="n">
        <v>-0.092</v>
      </c>
      <c r="G27" s="44" t="inlineStr">
        <is>
          <t>산출 불가</t>
        </is>
      </c>
      <c r="H27" s="44" t="n">
        <v>0.78</v>
      </c>
      <c r="I27" s="43" t="n">
        <v>0</v>
      </c>
      <c r="J27" s="43" t="n">
        <v>1.42</v>
      </c>
      <c r="K27" s="41" t="inlineStr">
        <is>
          <t>별도</t>
        </is>
      </c>
      <c r="L27" s="45" t="inlineStr">
        <is>
          <t>적자로 PER 산출 불가 · 규모 0.2배 · 별도 기준</t>
        </is>
      </c>
    </row>
    <row r="28">
      <c r="A28" s="28" t="inlineStr">
        <is>
          <t>E사</t>
        </is>
      </c>
      <c r="B28" s="28" t="inlineStr">
        <is>
          <t>—</t>
        </is>
      </c>
      <c r="C28" s="29">
        <f>손익요약!C5</f>
        <v/>
      </c>
      <c r="D28" s="46">
        <f>손익요약!C20</f>
        <v/>
      </c>
      <c r="E28" s="46">
        <f>손익요약!C21</f>
        <v/>
      </c>
      <c r="F28" s="46">
        <f>재무상태요약!C33</f>
        <v/>
      </c>
      <c r="G28" s="47">
        <f>B11</f>
        <v/>
      </c>
      <c r="H28" s="47">
        <f>B12</f>
        <v/>
      </c>
      <c r="I28" s="46">
        <f>B13</f>
        <v/>
      </c>
      <c r="J28" s="46">
        <f>재무상태요약!C26</f>
        <v/>
      </c>
      <c r="K28" s="28" t="inlineStr">
        <is>
          <t>연결</t>
        </is>
      </c>
      <c r="L28" s="28" t="inlineStr">
        <is>
          <t>2025 연간 기준</t>
        </is>
      </c>
    </row>
    <row r="30">
      <c r="A30" s="15" t="inlineStr">
        <is>
          <t>비교군 통계 — 무엇을 평균에 넣을지 먼저 정한다</t>
        </is>
      </c>
    </row>
    <row r="31">
      <c r="A31" s="25" t="inlineStr">
        <is>
          <t>구분</t>
        </is>
      </c>
      <c r="B31" s="25" t="inlineStr">
        <is>
          <t>영업이익률</t>
        </is>
      </c>
      <c r="C31" s="25" t="inlineStr">
        <is>
          <t>PER(배)</t>
        </is>
      </c>
      <c r="D31" s="25" t="inlineStr">
        <is>
          <t>표본 수 n</t>
        </is>
      </c>
      <c r="E31" s="25" t="inlineStr">
        <is>
          <t>메모</t>
        </is>
      </c>
    </row>
    <row r="32">
      <c r="A32" s="20" t="inlineStr">
        <is>
          <t>단순 평균 (F·G)</t>
        </is>
      </c>
      <c r="B32" s="26">
        <f>AVERAGE(D25:D26)</f>
        <v/>
      </c>
      <c r="C32" s="27">
        <f>AVERAGE(G25:G26)</f>
        <v/>
      </c>
      <c r="D32" s="20" t="n">
        <v>2</v>
      </c>
      <c r="E32" s="20" t="inlineStr">
        <is>
          <t>H사는 적자로 PER 산출 불가 → 제외</t>
        </is>
      </c>
    </row>
    <row r="33">
      <c r="A33" s="20" t="inlineStr">
        <is>
          <t>중앙값 (F·G)</t>
        </is>
      </c>
      <c r="B33" s="26">
        <f>MEDIAN(D25:D26)</f>
        <v/>
      </c>
      <c r="C33" s="27">
        <f>MEDIAN(G25:G26)</f>
        <v/>
      </c>
      <c r="D33" s="20" t="n">
        <v>2</v>
      </c>
      <c r="E33" s="20" t="inlineStr">
        <is>
          <t>표본이 2개면 평균과 중앙값이 같다</t>
        </is>
      </c>
    </row>
    <row r="34">
      <c r="A34" s="20" t="inlineStr">
        <is>
          <t>규모가중 평균 (F·G)</t>
        </is>
      </c>
      <c r="B34" s="26">
        <f>SUMPRODUCT(C25:C26,D25:D26)/SUM(C25:C26)</f>
        <v/>
      </c>
      <c r="C34" s="20" t="inlineStr">
        <is>
          <t>—</t>
        </is>
      </c>
      <c r="D34" s="20" t="n">
        <v>2</v>
      </c>
      <c r="E34" s="20" t="inlineStr">
        <is>
          <t>매출액으로 가중. 큰 회사가 결과를 끌어당긴다</t>
        </is>
      </c>
    </row>
    <row r="36">
      <c r="A36" s="18" t="inlineStr">
        <is>
          <t>⚠ H사는 규모가 0.2배이고 별도 기준이며 적자다. 세 가지 이유로 제외했다는 것을 보고서 각주에 남긴다.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8" customWidth="1" min="3" max="3"/>
    <col width="18" customWidth="1" min="4" max="4"/>
    <col width="18" customWidth="1" min="5" max="5"/>
    <col width="18" customWidth="1" min="6" max="6"/>
    <col width="10" customWidth="1" min="7" max="7"/>
    <col width="18" customWidth="1" min="8" max="8"/>
  </cols>
  <sheetData>
    <row r="1">
      <c r="A1" s="14" t="inlineStr">
        <is>
          <t>모듈 2 결과 — E사 외화 순노출 1차 영향</t>
        </is>
      </c>
    </row>
    <row r="2">
      <c r="A2" s="18" t="inlineStr">
        <is>
          <t>한국수출입은행 매매기준율 · 월초 2026-09-01 → 최신 2026-09-30 · 헤지·가격전가·결제시점·세금 미반영 · 강의 당일 환율로 갱신할 수 있다</t>
        </is>
      </c>
    </row>
    <row r="4">
      <c r="A4" s="15" t="inlineStr">
        <is>
          <t>① 9월 한 달 동안 얼마나 영향을 받았나 (월초 대비)</t>
        </is>
      </c>
    </row>
    <row r="5">
      <c r="A5" s="19" t="inlineStr">
        <is>
          <t>통화(API코드)</t>
        </is>
      </c>
      <c r="B5" s="19" t="inlineStr">
        <is>
          <t>순노출(외화)</t>
        </is>
      </c>
      <c r="C5" s="19" t="inlineStr">
        <is>
          <t>표기단위</t>
        </is>
      </c>
      <c r="D5" s="19" t="inlineStr">
        <is>
          <t>월초환율</t>
        </is>
      </c>
      <c r="E5" s="19" t="inlineStr">
        <is>
          <t>최신환율</t>
        </is>
      </c>
      <c r="F5" s="19" t="inlineStr">
        <is>
          <t>환율변화</t>
        </is>
      </c>
      <c r="G5" s="19" t="inlineStr">
        <is>
          <t>변화율</t>
        </is>
      </c>
      <c r="H5" s="19" t="inlineStr">
        <is>
          <t>1차 영향(원)</t>
        </is>
      </c>
    </row>
    <row r="6">
      <c r="A6" s="20" t="inlineStr">
        <is>
          <t>USD</t>
        </is>
      </c>
      <c r="B6" s="21" t="n">
        <v>-3000000</v>
      </c>
      <c r="C6" s="30" t="n">
        <v>1</v>
      </c>
      <c r="D6" s="48" t="n">
        <v>1373.6</v>
      </c>
      <c r="E6" s="48" t="n">
        <v>1358.4</v>
      </c>
      <c r="F6" s="49">
        <f>E6-D6</f>
        <v/>
      </c>
      <c r="G6" s="26">
        <f>F6/D6</f>
        <v/>
      </c>
      <c r="H6" s="24">
        <f>B6/C6*F6</f>
        <v/>
      </c>
    </row>
    <row r="7">
      <c r="A7" s="20" t="inlineStr">
        <is>
          <t>JPY(100)</t>
        </is>
      </c>
      <c r="B7" s="21" t="n">
        <v>120000000</v>
      </c>
      <c r="C7" s="30" t="n">
        <v>100</v>
      </c>
      <c r="D7" s="48" t="n">
        <v>859.49</v>
      </c>
      <c r="E7" s="48" t="n">
        <v>863.16</v>
      </c>
      <c r="F7" s="49">
        <f>E7-D7</f>
        <v/>
      </c>
      <c r="G7" s="26">
        <f>F7/D7</f>
        <v/>
      </c>
      <c r="H7" s="24">
        <f>B7/C7*F7</f>
        <v/>
      </c>
    </row>
    <row r="8">
      <c r="A8" s="20" t="inlineStr">
        <is>
          <t>CNH</t>
        </is>
      </c>
      <c r="B8" s="21" t="n">
        <v>-5000000</v>
      </c>
      <c r="C8" s="30" t="n">
        <v>1</v>
      </c>
      <c r="D8" s="48" t="n">
        <v>204.54</v>
      </c>
      <c r="E8" s="48" t="n">
        <v>202.51</v>
      </c>
      <c r="F8" s="49">
        <f>E8-D8</f>
        <v/>
      </c>
      <c r="G8" s="26">
        <f>F8/D8</f>
        <v/>
      </c>
      <c r="H8" s="24">
        <f>B8/C8*F8</f>
        <v/>
      </c>
    </row>
    <row r="9">
      <c r="A9" s="20" t="inlineStr">
        <is>
          <t>EUR</t>
        </is>
      </c>
      <c r="B9" s="21" t="n">
        <v>0</v>
      </c>
      <c r="C9" s="30" t="n">
        <v>1</v>
      </c>
      <c r="D9" s="48" t="n">
        <v>1595.23</v>
      </c>
      <c r="E9" s="48" t="n">
        <v>1540.29</v>
      </c>
      <c r="F9" s="49">
        <f>E9-D9</f>
        <v/>
      </c>
      <c r="G9" s="26">
        <f>F9/D9</f>
        <v/>
      </c>
      <c r="H9" s="24">
        <f>B9/C9*F9</f>
        <v/>
      </c>
    </row>
    <row r="10">
      <c r="A10" s="22" t="inlineStr">
        <is>
          <t>합계 (월초 대비)</t>
        </is>
      </c>
      <c r="B10" s="23" t="inlineStr"/>
      <c r="C10" s="23" t="inlineStr"/>
      <c r="D10" s="23" t="inlineStr"/>
      <c r="E10" s="23" t="inlineStr"/>
      <c r="F10" s="23" t="inlineStr"/>
      <c r="G10" s="23" t="inlineStr"/>
      <c r="H10" s="23">
        <f>SUM(H6:H9)</f>
        <v/>
      </c>
    </row>
    <row r="12">
      <c r="A12" s="15" t="inlineStr">
        <is>
          <t>② 앞으로 움직이면 얼마인가 (최신환율 대비 시나리오)</t>
        </is>
      </c>
    </row>
    <row r="13">
      <c r="A13" s="18" t="inlineStr">
        <is>
          <t>충격 비율 →</t>
        </is>
      </c>
      <c r="C13" s="16" t="inlineStr">
        <is>
          <t>Stress 상승 (네 통화 모두 +5%)</t>
        </is>
      </c>
      <c r="E13" s="16" t="inlineStr">
        <is>
          <t>혼합 (USD·JPY +5%, CNH −5%)</t>
        </is>
      </c>
    </row>
    <row r="14">
      <c r="A14" s="25" t="inlineStr">
        <is>
          <t>통화(API코드)</t>
        </is>
      </c>
      <c r="B14" s="25" t="inlineStr">
        <is>
          <t>최신환율</t>
        </is>
      </c>
      <c r="C14" s="25" t="inlineStr">
        <is>
          <t>Stress 상승 충격</t>
        </is>
      </c>
      <c r="D14" s="25" t="inlineStr">
        <is>
          <t>1차 영향(원)</t>
        </is>
      </c>
      <c r="E14" s="25" t="inlineStr">
        <is>
          <t>혼합 충격</t>
        </is>
      </c>
      <c r="F14" s="25" t="inlineStr">
        <is>
          <t>1차 영향(원)</t>
        </is>
      </c>
    </row>
    <row r="15">
      <c r="A15" s="20">
        <f>A6</f>
        <v/>
      </c>
      <c r="B15" s="49">
        <f>E6</f>
        <v/>
      </c>
      <c r="C15" s="50" t="n">
        <v>0.05</v>
      </c>
      <c r="D15" s="24">
        <f>B6/C6*B15*C15</f>
        <v/>
      </c>
      <c r="E15" s="50" t="n">
        <v>0.05</v>
      </c>
      <c r="F15" s="24">
        <f>B6/C6*B15*E15</f>
        <v/>
      </c>
    </row>
    <row r="16">
      <c r="A16" s="20">
        <f>A7</f>
        <v/>
      </c>
      <c r="B16" s="49">
        <f>E7</f>
        <v/>
      </c>
      <c r="C16" s="50" t="n">
        <v>0.05</v>
      </c>
      <c r="D16" s="24">
        <f>B7/C7*B16*C16</f>
        <v/>
      </c>
      <c r="E16" s="50" t="n">
        <v>0.05</v>
      </c>
      <c r="F16" s="24">
        <f>B7/C7*B16*E16</f>
        <v/>
      </c>
    </row>
    <row r="17">
      <c r="A17" s="20">
        <f>A8</f>
        <v/>
      </c>
      <c r="B17" s="49">
        <f>E8</f>
        <v/>
      </c>
      <c r="C17" s="50" t="n">
        <v>0.05</v>
      </c>
      <c r="D17" s="24">
        <f>B8/C8*B17*C17</f>
        <v/>
      </c>
      <c r="E17" s="50" t="n">
        <v>-0.05</v>
      </c>
      <c r="F17" s="24">
        <f>B8/C8*B17*E17</f>
        <v/>
      </c>
    </row>
    <row r="18">
      <c r="A18" s="20">
        <f>A9</f>
        <v/>
      </c>
      <c r="B18" s="49">
        <f>E9</f>
        <v/>
      </c>
      <c r="C18" s="50" t="n">
        <v>0.05</v>
      </c>
      <c r="D18" s="24">
        <f>B9/C9*B18*C18</f>
        <v/>
      </c>
      <c r="E18" s="50" t="n">
        <v>0</v>
      </c>
      <c r="F18" s="24">
        <f>B9/C9*B18*E18</f>
        <v/>
      </c>
    </row>
    <row r="19">
      <c r="A19" s="38" t="inlineStr">
        <is>
          <t>합계</t>
        </is>
      </c>
      <c r="B19" s="51" t="inlineStr"/>
      <c r="C19" s="51" t="inlineStr"/>
      <c r="D19" s="51">
        <f>SUM(D15:D18)</f>
        <v/>
      </c>
      <c r="E19" s="51" t="inlineStr"/>
      <c r="F19" s="51">
        <f>SUM(F15:F18)</f>
        <v/>
      </c>
    </row>
    <row r="21">
      <c r="A21" s="18" t="inlineStr">
        <is>
          <t>보고서에는 두 숫자를 구분해서 쓴다 — '지금까지 얼마'(①)와 '앞으로 움직이면 얼마'(②).</t>
        </is>
      </c>
    </row>
    <row r="22">
      <c r="A22" s="18" t="inlineStr">
        <is>
          <t>9월은 세 통화 모두 유리했지만 USD 지급 초과(−300만 달러) 구조는 그대로다. 1페이지에는 ② Stress 상승 값을 위험으로 쓴다.</t>
        </is>
      </c>
    </row>
    <row r="23">
      <c r="A23" s="18" t="inlineStr">
        <is>
          <t>EUR은 노출 0 — 환율이 가장 크게 움직였어도 영향은 0 (검산용).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36" customWidth="1" min="3" max="3"/>
    <col width="20" customWidth="1" min="4" max="4"/>
    <col width="44" customWidth="1" min="5" max="5"/>
    <col width="12" customWidth="1" min="6" max="6"/>
  </cols>
  <sheetData>
    <row r="1">
      <c r="A1" s="14" t="inlineStr">
        <is>
          <t>모듈 3 결과 — 2026-09 예실 확인 목록</t>
        </is>
      </c>
    </row>
    <row r="2">
      <c r="A2" s="18" t="inlineStr">
        <is>
          <t>[A] 당월 확인 대상 · [B] 당월에는 안 잡히지만 봐야 하는 것</t>
        </is>
      </c>
    </row>
    <row r="4">
      <c r="A4" s="15" t="inlineStr">
        <is>
          <t>[A] 당월 확인 대상 — 불리금액 순</t>
        </is>
      </c>
    </row>
    <row r="5">
      <c r="A5" s="19" t="inlineStr">
        <is>
          <t>순위</t>
        </is>
      </c>
      <c r="B5" s="19" t="inlineStr">
        <is>
          <t>계정</t>
        </is>
      </c>
      <c r="C5" s="19" t="inlineStr">
        <is>
          <t>불리금액(원)</t>
        </is>
      </c>
      <c r="D5" s="19" t="inlineStr">
        <is>
          <t>차이율</t>
        </is>
      </c>
      <c r="E5" s="19" t="inlineStr">
        <is>
          <t>판별</t>
        </is>
      </c>
      <c r="F5" s="19" t="inlineStr">
        <is>
          <t>담당부서</t>
        </is>
      </c>
    </row>
    <row r="6">
      <c r="A6" s="52" t="n">
        <v>1</v>
      </c>
      <c r="B6" s="20" t="inlineStr">
        <is>
          <t>제품매출</t>
        </is>
      </c>
      <c r="C6" s="24" t="n">
        <v>338448000</v>
      </c>
      <c r="D6" s="26" t="n">
        <v>0.1</v>
      </c>
      <c r="E6" s="20" t="inlineStr">
        <is>
          <t>구조적</t>
        </is>
      </c>
      <c r="F6" s="20" t="inlineStr">
        <is>
          <t>영업</t>
        </is>
      </c>
    </row>
    <row r="7">
      <c r="A7" s="52" t="n">
        <v>2</v>
      </c>
      <c r="B7" s="20" t="inlineStr">
        <is>
          <t>수선비</t>
        </is>
      </c>
      <c r="C7" s="24" t="n">
        <v>94000000</v>
      </c>
      <c r="D7" s="26" t="n">
        <v>3.133</v>
      </c>
      <c r="E7" s="20" t="inlineStr">
        <is>
          <t>일시적</t>
        </is>
      </c>
      <c r="F7" s="20" t="inlineStr">
        <is>
          <t>생산</t>
        </is>
      </c>
    </row>
    <row r="8">
      <c r="A8" s="52" t="n">
        <v>3</v>
      </c>
      <c r="B8" s="20" t="inlineStr">
        <is>
          <t>원재료비</t>
        </is>
      </c>
      <c r="C8" s="24" t="n">
        <v>54092000</v>
      </c>
      <c r="D8" s="26" t="n">
        <v>0.034</v>
      </c>
      <c r="E8" s="20" t="inlineStr">
        <is>
          <t>구조적</t>
        </is>
      </c>
      <c r="F8" s="20" t="inlineStr">
        <is>
          <t>구매</t>
        </is>
      </c>
    </row>
    <row r="9">
      <c r="A9" s="52" t="n">
        <v>4</v>
      </c>
      <c r="B9" s="20" t="inlineStr">
        <is>
          <t>복리후생비</t>
        </is>
      </c>
      <c r="C9" s="24" t="n">
        <v>43567000</v>
      </c>
      <c r="D9" s="26" t="n">
        <v>0.703</v>
      </c>
      <c r="E9" s="20" t="inlineStr">
        <is>
          <t>계절성</t>
        </is>
      </c>
      <c r="F9" s="20" t="inlineStr">
        <is>
          <t>경영지원</t>
        </is>
      </c>
    </row>
    <row r="10">
      <c r="A10" s="52" t="n">
        <v>5</v>
      </c>
      <c r="B10" s="20" t="inlineStr">
        <is>
          <t>지급수수료</t>
        </is>
      </c>
      <c r="C10" s="24" t="n">
        <v>29802000</v>
      </c>
      <c r="D10" s="26" t="n">
        <v>0.248</v>
      </c>
      <c r="E10" s="20" t="inlineStr">
        <is>
          <t>구조적</t>
        </is>
      </c>
      <c r="F10" s="20" t="inlineStr">
        <is>
          <t>경영지원</t>
        </is>
      </c>
    </row>
    <row r="11">
      <c r="A11" s="52" t="n">
        <v>6</v>
      </c>
      <c r="B11" s="20" t="inlineStr">
        <is>
          <t>운반비</t>
        </is>
      </c>
      <c r="C11" s="24" t="n">
        <v>16587000</v>
      </c>
      <c r="D11" s="26" t="n">
        <v>0.195</v>
      </c>
      <c r="E11" s="20" t="inlineStr">
        <is>
          <t>구조적</t>
        </is>
      </c>
      <c r="F11" s="20" t="inlineStr">
        <is>
          <t>영업</t>
        </is>
      </c>
    </row>
    <row r="12">
      <c r="A12" s="22" t="inlineStr"/>
      <c r="B12" s="23" t="inlineStr">
        <is>
          <t>A구역 합계</t>
        </is>
      </c>
      <c r="C12" s="23">
        <f>SUM(C6:C11)</f>
        <v/>
      </c>
      <c r="D12" s="23" t="inlineStr"/>
      <c r="E12" s="23" t="inlineStr"/>
      <c r="F12" s="23" t="inlineStr"/>
    </row>
    <row r="14">
      <c r="A14" s="15" t="inlineStr">
        <is>
          <t>[B] 당월에는 안 잡히지만 봐야 하는 것</t>
        </is>
      </c>
    </row>
    <row r="15">
      <c r="A15" s="19" t="inlineStr">
        <is>
          <t>계정</t>
        </is>
      </c>
      <c r="B15" s="19" t="inlineStr">
        <is>
          <t>당월 불리금액(원)</t>
        </is>
      </c>
      <c r="C15" s="19" t="inlineStr">
        <is>
          <t>걸린 축</t>
        </is>
      </c>
      <c r="D15" s="19" t="inlineStr">
        <is>
          <t>판별</t>
        </is>
      </c>
      <c r="E15" s="19" t="inlineStr">
        <is>
          <t>담당부서</t>
        </is>
      </c>
    </row>
    <row r="16">
      <c r="A16" s="41" t="inlineStr">
        <is>
          <t>제조경비</t>
        </is>
      </c>
      <c r="B16" s="42" t="n">
        <v>8703000</v>
      </c>
      <c r="C16" s="45" t="inlineStr">
        <is>
          <t>누계 +74,172,000 (+2.7%)</t>
        </is>
      </c>
      <c r="D16" s="41" t="inlineStr">
        <is>
          <t>이미 벌어진 격차</t>
        </is>
      </c>
      <c r="E16" s="41" t="inlineStr">
        <is>
          <t>생산</t>
        </is>
      </c>
    </row>
    <row r="17">
      <c r="A17" s="41" t="inlineStr">
        <is>
          <t>외주가공비</t>
        </is>
      </c>
      <c r="B17" s="42" t="n">
        <v>-22511000</v>
      </c>
      <c r="C17" s="45" t="inlineStr">
        <is>
          <t>예산여유율 +20.7% · 전년 대비 +14.8%</t>
        </is>
      </c>
      <c r="D17" s="41" t="inlineStr">
        <is>
          <t>예산이 느슨</t>
        </is>
      </c>
      <c r="E17" s="41" t="inlineStr">
        <is>
          <t>생산</t>
        </is>
      </c>
    </row>
    <row r="18">
      <c r="A18" s="41" t="inlineStr">
        <is>
          <t>통신비</t>
        </is>
      </c>
      <c r="B18" s="42" t="inlineStr">
        <is>
          <t>—</t>
        </is>
      </c>
      <c r="C18" s="45" t="inlineStr">
        <is>
          <t>2026-09 실적 결측</t>
        </is>
      </c>
      <c r="D18" s="41" t="inlineStr">
        <is>
          <t>데이터 확인</t>
        </is>
      </c>
      <c r="E18" s="41" t="inlineStr">
        <is>
          <t>경영지원</t>
        </is>
      </c>
    </row>
    <row r="20">
      <c r="A20" s="18" t="inlineStr">
        <is>
          <t>[분리] 광고선전비 12,859,000원 — 판별 '예산이 빡빡'. 실적은 전년보다 12.3% 개선. 예산 편성 검토 목록으로 넘긴다.</t>
        </is>
      </c>
    </row>
    <row r="22">
      <c r="A22" s="15" t="inlineStr">
        <is>
          <t>모듈 3 2장 처리 기록 — 손익요약 2026 1~9월에 이미 반영된 것</t>
        </is>
      </c>
    </row>
    <row r="23">
      <c r="A23" s="19" t="inlineStr">
        <is>
          <t>항목</t>
        </is>
      </c>
      <c r="B23" s="19" t="inlineStr">
        <is>
          <t>원래 값(원)</t>
        </is>
      </c>
      <c r="C23" s="19" t="inlineStr">
        <is>
          <t>처리 값(원)</t>
        </is>
      </c>
      <c r="D23" s="19" t="inlineStr">
        <is>
          <t>상태</t>
        </is>
      </c>
      <c r="E23" s="19" t="inlineStr">
        <is>
          <t>근거</t>
        </is>
      </c>
    </row>
    <row r="24" ht="28" customHeight="1">
      <c r="A24" s="41" t="inlineStr">
        <is>
          <t>접대비 2026-06</t>
        </is>
      </c>
      <c r="B24" s="53" t="n">
        <v>72586000</v>
      </c>
      <c r="C24" s="53" t="n">
        <v>12425000</v>
      </c>
      <c r="D24" s="41" t="inlineStr">
        <is>
          <t>보정</t>
        </is>
      </c>
      <c r="E24" s="45" t="inlineStr">
        <is>
          <t>1~6월 누계 값 혼입. 원천 회신으로 6월 당월분 확인</t>
        </is>
      </c>
    </row>
    <row r="25" ht="28" customHeight="1">
      <c r="A25" s="41" t="inlineStr">
        <is>
          <t>통신비 2026-09</t>
        </is>
      </c>
      <c r="B25" s="42" t="inlineStr">
        <is>
          <t>—</t>
        </is>
      </c>
      <c r="C25" s="42" t="inlineStr">
        <is>
          <t>—</t>
        </is>
      </c>
      <c r="D25" s="41" t="inlineStr">
        <is>
          <t>미확인</t>
        </is>
      </c>
      <c r="E25" s="45" t="inlineStr">
        <is>
          <t>실적 결측. 원천 재수신 요청 중 — 추정치로 채우지 않음(판관비 미포함)</t>
        </is>
      </c>
    </row>
    <row r="27">
      <c r="A27" s="18" t="inlineStr">
        <is>
          <t>통신비 9월은 값이 들어오기 전까지 '미확인'. 보고서에서는 단정하지 않고 다음 행동으로 올린다.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8" customWidth="1" min="3" max="3"/>
    <col width="16" customWidth="1" min="4" max="4"/>
    <col width="8" customWidth="1" min="5" max="5"/>
    <col width="22" customWidth="1" min="6" max="6"/>
    <col width="36" customWidth="1" min="7" max="7"/>
    <col width="10" customWidth="1" min="8" max="8"/>
    <col width="12" customWidth="1" min="9" max="9"/>
  </cols>
  <sheetData>
    <row r="1">
      <c r="A1" s="14" t="inlineStr">
        <is>
          <t>데이터 원장 — 보고서의 숫자는 여기에서만 가져온다</t>
        </is>
      </c>
    </row>
    <row r="2">
      <c r="A2" s="18" t="inlineStr">
        <is>
          <t>AI가 원장에 없는 숫자를 만들면 삭제한다. 노란 칸을 채운다. 첫 행은 작성 예시이며 지우지 않는다.</t>
        </is>
      </c>
    </row>
    <row r="4">
      <c r="A4" s="19" t="inlineStr">
        <is>
          <t>주장 ID</t>
        </is>
      </c>
      <c r="B4" s="19" t="inlineStr">
        <is>
          <t>지표</t>
        </is>
      </c>
      <c r="C4" s="19" t="inlineStr">
        <is>
          <t>값</t>
        </is>
      </c>
      <c r="D4" s="19" t="inlineStr">
        <is>
          <t>기간</t>
        </is>
      </c>
      <c r="E4" s="19" t="inlineStr">
        <is>
          <t>단위</t>
        </is>
      </c>
      <c r="F4" s="19" t="inlineStr">
        <is>
          <t>출처 시트·셀</t>
        </is>
      </c>
      <c r="G4" s="19" t="inlineStr">
        <is>
          <t>산식</t>
        </is>
      </c>
      <c r="H4" s="19" t="inlineStr">
        <is>
          <t>검증자</t>
        </is>
      </c>
      <c r="I4" s="19" t="inlineStr">
        <is>
          <t>상태</t>
        </is>
      </c>
    </row>
    <row r="5">
      <c r="A5" s="54" t="inlineStr">
        <is>
          <t>C-01</t>
        </is>
      </c>
      <c r="B5" s="54" t="inlineStr">
        <is>
          <t>영업이익률</t>
        </is>
      </c>
      <c r="C5" s="55">
        <f>손익요약!E20</f>
        <v/>
      </c>
      <c r="D5" s="54" t="inlineStr">
        <is>
          <t>2026-01~09</t>
        </is>
      </c>
      <c r="E5" s="54" t="inlineStr">
        <is>
          <t>%</t>
        </is>
      </c>
      <c r="F5" s="54" t="inlineStr">
        <is>
          <t>손익요약!E20</t>
        </is>
      </c>
      <c r="G5" s="54" t="inlineStr">
        <is>
          <t>영업이익 ÷ 매출액</t>
        </is>
      </c>
      <c r="H5" s="54" t="inlineStr">
        <is>
          <t>본인</t>
        </is>
      </c>
      <c r="I5" s="54" t="inlineStr">
        <is>
          <t>검증완료</t>
        </is>
      </c>
    </row>
    <row r="6">
      <c r="A6" s="56" t="n"/>
      <c r="B6" s="56" t="n"/>
      <c r="C6" s="56" t="n"/>
      <c r="D6" s="56" t="n"/>
      <c r="E6" s="56" t="n"/>
      <c r="F6" s="56" t="n"/>
      <c r="G6" s="56" t="n"/>
      <c r="H6" s="56" t="n"/>
      <c r="I6" s="56" t="n"/>
    </row>
    <row r="7">
      <c r="A7" s="56" t="n"/>
      <c r="B7" s="56" t="n"/>
      <c r="C7" s="56" t="n"/>
      <c r="D7" s="56" t="n"/>
      <c r="E7" s="56" t="n"/>
      <c r="F7" s="56" t="n"/>
      <c r="G7" s="56" t="n"/>
      <c r="H7" s="56" t="n"/>
      <c r="I7" s="56" t="n"/>
    </row>
    <row r="8">
      <c r="A8" s="56" t="n"/>
      <c r="B8" s="56" t="n"/>
      <c r="C8" s="56" t="n"/>
      <c r="D8" s="56" t="n"/>
      <c r="E8" s="56" t="n"/>
      <c r="F8" s="56" t="n"/>
      <c r="G8" s="56" t="n"/>
      <c r="H8" s="56" t="n"/>
      <c r="I8" s="56" t="n"/>
    </row>
    <row r="9">
      <c r="A9" s="56" t="n"/>
      <c r="B9" s="56" t="n"/>
      <c r="C9" s="56" t="n"/>
      <c r="D9" s="56" t="n"/>
      <c r="E9" s="56" t="n"/>
      <c r="F9" s="56" t="n"/>
      <c r="G9" s="56" t="n"/>
      <c r="H9" s="56" t="n"/>
      <c r="I9" s="56" t="n"/>
    </row>
    <row r="10">
      <c r="A10" s="56" t="n"/>
      <c r="B10" s="56" t="n"/>
      <c r="C10" s="56" t="n"/>
      <c r="D10" s="56" t="n"/>
      <c r="E10" s="56" t="n"/>
      <c r="F10" s="56" t="n"/>
      <c r="G10" s="56" t="n"/>
      <c r="H10" s="56" t="n"/>
      <c r="I10" s="56" t="n"/>
    </row>
    <row r="11">
      <c r="A11" s="56" t="n"/>
      <c r="B11" s="56" t="n"/>
      <c r="C11" s="56" t="n"/>
      <c r="D11" s="56" t="n"/>
      <c r="E11" s="56" t="n"/>
      <c r="F11" s="56" t="n"/>
      <c r="G11" s="56" t="n"/>
      <c r="H11" s="56" t="n"/>
      <c r="I11" s="56" t="n"/>
    </row>
    <row r="12">
      <c r="A12" s="56" t="n"/>
      <c r="B12" s="56" t="n"/>
      <c r="C12" s="56" t="n"/>
      <c r="D12" s="56" t="n"/>
      <c r="E12" s="56" t="n"/>
      <c r="F12" s="56" t="n"/>
      <c r="G12" s="56" t="n"/>
      <c r="H12" s="56" t="n"/>
      <c r="I12" s="56" t="n"/>
    </row>
    <row r="13">
      <c r="A13" s="56" t="n"/>
      <c r="B13" s="56" t="n"/>
      <c r="C13" s="56" t="n"/>
      <c r="D13" s="56" t="n"/>
      <c r="E13" s="56" t="n"/>
      <c r="F13" s="56" t="n"/>
      <c r="G13" s="56" t="n"/>
      <c r="H13" s="56" t="n"/>
      <c r="I13" s="56" t="n"/>
    </row>
    <row r="14">
      <c r="A14" s="56" t="n"/>
      <c r="B14" s="56" t="n"/>
      <c r="C14" s="56" t="n"/>
      <c r="D14" s="56" t="n"/>
      <c r="E14" s="56" t="n"/>
      <c r="F14" s="56" t="n"/>
      <c r="G14" s="56" t="n"/>
      <c r="H14" s="56" t="n"/>
      <c r="I14" s="56" t="n"/>
    </row>
    <row r="15">
      <c r="A15" s="56" t="n"/>
      <c r="B15" s="56" t="n"/>
      <c r="C15" s="56" t="n"/>
      <c r="D15" s="56" t="n"/>
      <c r="E15" s="56" t="n"/>
      <c r="F15" s="56" t="n"/>
      <c r="G15" s="56" t="n"/>
      <c r="H15" s="56" t="n"/>
      <c r="I15" s="56" t="n"/>
    </row>
    <row r="16">
      <c r="A16" s="56" t="n"/>
      <c r="B16" s="56" t="n"/>
      <c r="C16" s="56" t="n"/>
      <c r="D16" s="56" t="n"/>
      <c r="E16" s="56" t="n"/>
      <c r="F16" s="56" t="n"/>
      <c r="G16" s="56" t="n"/>
      <c r="H16" s="56" t="n"/>
      <c r="I16" s="56" t="n"/>
    </row>
    <row r="17">
      <c r="A17" s="56" t="n"/>
      <c r="B17" s="56" t="n"/>
      <c r="C17" s="56" t="n"/>
      <c r="D17" s="56" t="n"/>
      <c r="E17" s="56" t="n"/>
      <c r="F17" s="56" t="n"/>
      <c r="G17" s="56" t="n"/>
      <c r="H17" s="56" t="n"/>
      <c r="I17" s="56" t="n"/>
    </row>
    <row r="18">
      <c r="A18" s="56" t="n"/>
      <c r="B18" s="56" t="n"/>
      <c r="C18" s="56" t="n"/>
      <c r="D18" s="56" t="n"/>
      <c r="E18" s="56" t="n"/>
      <c r="F18" s="56" t="n"/>
      <c r="G18" s="56" t="n"/>
      <c r="H18" s="56" t="n"/>
      <c r="I18" s="56" t="n"/>
    </row>
    <row r="19">
      <c r="A19" s="56" t="n"/>
      <c r="B19" s="56" t="n"/>
      <c r="C19" s="56" t="n"/>
      <c r="D19" s="56" t="n"/>
      <c r="E19" s="56" t="n"/>
      <c r="F19" s="56" t="n"/>
      <c r="G19" s="56" t="n"/>
      <c r="H19" s="56" t="n"/>
      <c r="I19" s="56" t="n"/>
    </row>
    <row r="20">
      <c r="A20" s="56" t="n"/>
      <c r="B20" s="56" t="n"/>
      <c r="C20" s="56" t="n"/>
      <c r="D20" s="56" t="n"/>
      <c r="E20" s="56" t="n"/>
      <c r="F20" s="56" t="n"/>
      <c r="G20" s="56" t="n"/>
      <c r="H20" s="56" t="n"/>
      <c r="I20" s="56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0" customWidth="1" min="7" max="7"/>
    <col width="40" customWidth="1" min="8" max="8"/>
    <col width="10" customWidth="1" min="9" max="9"/>
  </cols>
  <sheetData>
    <row r="1">
      <c r="A1" s="57" t="inlineStr">
        <is>
          <t>지표 카탈로그 — 1페이지 KPI 드롭다운의 원천</t>
        </is>
      </c>
    </row>
    <row r="2">
      <c r="A2" s="58" t="inlineStr">
        <is>
          <t>당기 = 2026 1~9월(또는 2026-09말) · 비교 = 2025 1~9월(또는 2025말). 지표를 추가하려면 아래에 한 행을 더 쓰고 1페이지 드롭다운 범위를 늘린다.</t>
        </is>
      </c>
    </row>
    <row r="4">
      <c r="A4" s="59" t="inlineStr">
        <is>
          <t>지표명</t>
        </is>
      </c>
      <c r="B4" s="59" t="inlineStr">
        <is>
          <t>당기값</t>
        </is>
      </c>
      <c r="C4" s="59" t="inlineStr">
        <is>
          <t>당기표시</t>
        </is>
      </c>
      <c r="D4" s="59" t="inlineStr">
        <is>
          <t>비교값</t>
        </is>
      </c>
      <c r="E4" s="59" t="inlineStr">
        <is>
          <t>비교표시</t>
        </is>
      </c>
      <c r="F4" s="59" t="inlineStr">
        <is>
          <t>비교기준</t>
        </is>
      </c>
      <c r="G4" s="59" t="inlineStr">
        <is>
          <t>좋은 방향</t>
        </is>
      </c>
      <c r="H4" s="59" t="inlineStr">
        <is>
          <t>메모</t>
        </is>
      </c>
    </row>
    <row r="5">
      <c r="A5" s="60" t="inlineStr">
        <is>
          <t>매출액</t>
        </is>
      </c>
      <c r="B5" s="61">
        <f>손익요약!E5/100000000</f>
        <v/>
      </c>
      <c r="C5" s="60">
        <f>TEXT(B5,"#,##0.0""억""")</f>
        <v/>
      </c>
      <c r="D5" s="61">
        <f>손익요약!D5/100000000</f>
        <v/>
      </c>
      <c r="E5" s="60">
        <f>TEXT(D5,"#,##0.0""억""")</f>
        <v/>
      </c>
      <c r="F5" s="60" t="inlineStr">
        <is>
          <t>2025 1~9월</t>
        </is>
      </c>
      <c r="G5" s="60" t="inlineStr">
        <is>
          <t>↑</t>
        </is>
      </c>
      <c r="H5" s="60" t="inlineStr"/>
    </row>
    <row r="6">
      <c r="A6" s="60" t="inlineStr">
        <is>
          <t>매출총이익률</t>
        </is>
      </c>
      <c r="B6" s="62">
        <f>손익요약!E19</f>
        <v/>
      </c>
      <c r="C6" s="60">
        <f>TEXT(B6,"0.0%")</f>
        <v/>
      </c>
      <c r="D6" s="62">
        <f>손익요약!D19</f>
        <v/>
      </c>
      <c r="E6" s="60">
        <f>TEXT(D6,"0.0%")</f>
        <v/>
      </c>
      <c r="F6" s="60" t="inlineStr">
        <is>
          <t>2025 1~9월</t>
        </is>
      </c>
      <c r="G6" s="60" t="inlineStr">
        <is>
          <t>↑</t>
        </is>
      </c>
      <c r="H6" s="60" t="inlineStr"/>
    </row>
    <row r="7">
      <c r="A7" s="60" t="inlineStr">
        <is>
          <t>영업이익</t>
        </is>
      </c>
      <c r="B7" s="61">
        <f>손익요약!E9/100000000</f>
        <v/>
      </c>
      <c r="C7" s="60">
        <f>TEXT(B7,"#,##0.0""억""")</f>
        <v/>
      </c>
      <c r="D7" s="61">
        <f>손익요약!D9/100000000</f>
        <v/>
      </c>
      <c r="E7" s="60">
        <f>TEXT(D7,"#,##0.0""억""")</f>
        <v/>
      </c>
      <c r="F7" s="60" t="inlineStr">
        <is>
          <t>2025 1~9월</t>
        </is>
      </c>
      <c r="G7" s="60" t="inlineStr">
        <is>
          <t>↑</t>
        </is>
      </c>
      <c r="H7" s="60" t="inlineStr"/>
    </row>
    <row r="8">
      <c r="A8" s="60" t="inlineStr">
        <is>
          <t>영업이익률</t>
        </is>
      </c>
      <c r="B8" s="62">
        <f>손익요약!E20</f>
        <v/>
      </c>
      <c r="C8" s="60">
        <f>TEXT(B8,"0.0%")</f>
        <v/>
      </c>
      <c r="D8" s="62">
        <f>손익요약!D20</f>
        <v/>
      </c>
      <c r="E8" s="60">
        <f>TEXT(D8,"0.0%")</f>
        <v/>
      </c>
      <c r="F8" s="60" t="inlineStr">
        <is>
          <t>2025 1~9월</t>
        </is>
      </c>
      <c r="G8" s="60" t="inlineStr">
        <is>
          <t>↑</t>
        </is>
      </c>
      <c r="H8" s="60" t="inlineStr"/>
    </row>
    <row r="9">
      <c r="A9" s="60" t="inlineStr">
        <is>
          <t>당기순이익</t>
        </is>
      </c>
      <c r="B9" s="61">
        <f>손익요약!E13/100000000</f>
        <v/>
      </c>
      <c r="C9" s="60">
        <f>TEXT(B9,"#,##0.0""억""")</f>
        <v/>
      </c>
      <c r="D9" s="61">
        <f>손익요약!D13/100000000</f>
        <v/>
      </c>
      <c r="E9" s="60">
        <f>TEXT(D9,"#,##0.0""억""")</f>
        <v/>
      </c>
      <c r="F9" s="60" t="inlineStr">
        <is>
          <t>2025 1~9월</t>
        </is>
      </c>
      <c r="G9" s="60" t="inlineStr">
        <is>
          <t>↑</t>
        </is>
      </c>
      <c r="H9" s="60" t="inlineStr"/>
    </row>
    <row r="10">
      <c r="A10" s="60" t="inlineStr">
        <is>
          <t>순이익률</t>
        </is>
      </c>
      <c r="B10" s="62">
        <f>손익요약!E21</f>
        <v/>
      </c>
      <c r="C10" s="60">
        <f>TEXT(B10,"0.0%")</f>
        <v/>
      </c>
      <c r="D10" s="62">
        <f>손익요약!D21</f>
        <v/>
      </c>
      <c r="E10" s="60">
        <f>TEXT(D10,"0.0%")</f>
        <v/>
      </c>
      <c r="F10" s="60" t="inlineStr">
        <is>
          <t>2025 1~9월</t>
        </is>
      </c>
      <c r="G10" s="60" t="inlineStr">
        <is>
          <t>↑</t>
        </is>
      </c>
      <c r="H10" s="60" t="inlineStr"/>
    </row>
    <row r="11">
      <c r="A11" s="60" t="inlineStr">
        <is>
          <t>EBITDA</t>
        </is>
      </c>
      <c r="B11" s="61">
        <f>손익요약!E15/100000000</f>
        <v/>
      </c>
      <c r="C11" s="60">
        <f>TEXT(B11,"#,##0.0""억""")</f>
        <v/>
      </c>
      <c r="D11" s="61">
        <f>손익요약!D15/100000000</f>
        <v/>
      </c>
      <c r="E11" s="60">
        <f>TEXT(D11,"#,##0.0""억""")</f>
        <v/>
      </c>
      <c r="F11" s="60" t="inlineStr">
        <is>
          <t>2025 1~9월</t>
        </is>
      </c>
      <c r="G11" s="60" t="inlineStr">
        <is>
          <t>↑</t>
        </is>
      </c>
      <c r="H11" s="60" t="inlineStr"/>
    </row>
    <row r="12">
      <c r="A12" s="60" t="inlineStr">
        <is>
          <t>EBITDA 마진</t>
        </is>
      </c>
      <c r="B12" s="62">
        <f>손익요약!E22</f>
        <v/>
      </c>
      <c r="C12" s="60">
        <f>TEXT(B12,"0.0%")</f>
        <v/>
      </c>
      <c r="D12" s="62">
        <f>손익요약!D22</f>
        <v/>
      </c>
      <c r="E12" s="60">
        <f>TEXT(D12,"0.0%")</f>
        <v/>
      </c>
      <c r="F12" s="60" t="inlineStr">
        <is>
          <t>2025 1~9월</t>
        </is>
      </c>
      <c r="G12" s="60" t="inlineStr">
        <is>
          <t>↑</t>
        </is>
      </c>
      <c r="H12" s="60" t="inlineStr"/>
    </row>
    <row r="13">
      <c r="A13" s="60" t="inlineStr">
        <is>
          <t>이자보상배율</t>
        </is>
      </c>
      <c r="B13" s="63">
        <f>손익요약!E23</f>
        <v/>
      </c>
      <c r="C13" s="60">
        <f>TEXT(B13,"0.00""배""")</f>
        <v/>
      </c>
      <c r="D13" s="63">
        <f>손익요약!D23</f>
        <v/>
      </c>
      <c r="E13" s="60">
        <f>TEXT(D13,"0.00""배""")</f>
        <v/>
      </c>
      <c r="F13" s="60" t="inlineStr">
        <is>
          <t>2025 1~9월</t>
        </is>
      </c>
      <c r="G13" s="60" t="inlineStr">
        <is>
          <t>↑</t>
        </is>
      </c>
      <c r="H13" s="60" t="inlineStr"/>
    </row>
    <row r="14">
      <c r="A14" s="60" t="inlineStr">
        <is>
          <t>영업활동현금흐름</t>
        </is>
      </c>
      <c r="B14" s="61">
        <f>현금흐름요약!C10/100000000</f>
        <v/>
      </c>
      <c r="C14" s="60">
        <f>TEXT(B14,"#,##0.0""억""")</f>
        <v/>
      </c>
      <c r="D14" s="61">
        <f>현금흐름요약!B10/100000000</f>
        <v/>
      </c>
      <c r="E14" s="60">
        <f>TEXT(D14,"#,##0.0""억""")</f>
        <v/>
      </c>
      <c r="F14" s="60" t="inlineStr">
        <is>
          <t>2025 연간</t>
        </is>
      </c>
      <c r="G14" s="60" t="inlineStr">
        <is>
          <t>↑</t>
        </is>
      </c>
      <c r="H14" s="60" t="inlineStr">
        <is>
          <t>비교가 연간이므로 기간이 다르다</t>
        </is>
      </c>
    </row>
    <row r="15">
      <c r="A15" s="60" t="inlineStr">
        <is>
          <t>영업CF ÷ 당기순이익</t>
        </is>
      </c>
      <c r="B15" s="63">
        <f>현금흐름요약!C10/현금흐름요약!C5</f>
        <v/>
      </c>
      <c r="C15" s="60">
        <f>TEXT(B15,"0.00""배""")</f>
        <v/>
      </c>
      <c r="D15" s="63">
        <f>현금흐름요약!B10/현금흐름요약!B5</f>
        <v/>
      </c>
      <c r="E15" s="60">
        <f>TEXT(D15,"0.00""배""")</f>
        <v/>
      </c>
      <c r="F15" s="60" t="inlineStr">
        <is>
          <t>2025 연간</t>
        </is>
      </c>
      <c r="G15" s="60" t="inlineStr">
        <is>
          <t>↑</t>
        </is>
      </c>
      <c r="H15" s="60" t="inlineStr">
        <is>
          <t>1보다 크면 이익이 현금이 되고 있다</t>
        </is>
      </c>
    </row>
    <row r="16">
      <c r="A16" s="60" t="inlineStr">
        <is>
          <t>순차입금</t>
        </is>
      </c>
      <c r="B16" s="61">
        <f>재무상태요약!D25/100000000</f>
        <v/>
      </c>
      <c r="C16" s="60">
        <f>TEXT(B16,"#,##0.0""억""")</f>
        <v/>
      </c>
      <c r="D16" s="61">
        <f>재무상태요약!C25/100000000</f>
        <v/>
      </c>
      <c r="E16" s="60">
        <f>TEXT(D16,"#,##0.0""억""")</f>
        <v/>
      </c>
      <c r="F16" s="60" t="inlineStr">
        <is>
          <t>2025말</t>
        </is>
      </c>
      <c r="G16" s="60" t="inlineStr">
        <is>
          <t>↓</t>
        </is>
      </c>
      <c r="H16" s="60" t="inlineStr"/>
    </row>
    <row r="17">
      <c r="A17" s="60" t="inlineStr">
        <is>
          <t>부채비율</t>
        </is>
      </c>
      <c r="B17" s="62">
        <f>재무상태요약!D26</f>
        <v/>
      </c>
      <c r="C17" s="60">
        <f>TEXT(B17,"0.0%")</f>
        <v/>
      </c>
      <c r="D17" s="62">
        <f>재무상태요약!C26</f>
        <v/>
      </c>
      <c r="E17" s="60">
        <f>TEXT(D17,"0.0%")</f>
        <v/>
      </c>
      <c r="F17" s="60" t="inlineStr">
        <is>
          <t>2025말</t>
        </is>
      </c>
      <c r="G17" s="60" t="inlineStr">
        <is>
          <t>↓</t>
        </is>
      </c>
      <c r="H17" s="60" t="inlineStr"/>
    </row>
    <row r="18">
      <c r="A18" s="60" t="inlineStr">
        <is>
          <t>유동비율</t>
        </is>
      </c>
      <c r="B18" s="62">
        <f>재무상태요약!D27</f>
        <v/>
      </c>
      <c r="C18" s="60">
        <f>TEXT(B18,"0.0%")</f>
        <v/>
      </c>
      <c r="D18" s="62">
        <f>재무상태요약!C27</f>
        <v/>
      </c>
      <c r="E18" s="60">
        <f>TEXT(D18,"0.0%")</f>
        <v/>
      </c>
      <c r="F18" s="60" t="inlineStr">
        <is>
          <t>2025말</t>
        </is>
      </c>
      <c r="G18" s="60" t="inlineStr">
        <is>
          <t>↑</t>
        </is>
      </c>
      <c r="H18" s="60" t="inlineStr"/>
    </row>
    <row r="19">
      <c r="A19" s="60" t="inlineStr">
        <is>
          <t>현금전환주기(CCC)</t>
        </is>
      </c>
      <c r="B19" s="64">
        <f>재무상태요약!D32</f>
        <v/>
      </c>
      <c r="C19" s="60">
        <f>TEXT(B19,"0.0""일""")</f>
        <v/>
      </c>
      <c r="D19" s="64">
        <f>재무상태요약!C32</f>
        <v/>
      </c>
      <c r="E19" s="60">
        <f>TEXT(D19,"0.0""일""")</f>
        <v/>
      </c>
      <c r="F19" s="60" t="inlineStr">
        <is>
          <t>2025말</t>
        </is>
      </c>
      <c r="G19" s="60" t="inlineStr">
        <is>
          <t>↓</t>
        </is>
      </c>
      <c r="H19" s="60" t="inlineStr"/>
    </row>
    <row r="20">
      <c r="A20" s="60" t="inlineStr">
        <is>
          <t>매출채권회수일수</t>
        </is>
      </c>
      <c r="B20" s="64">
        <f>재무상태요약!D29</f>
        <v/>
      </c>
      <c r="C20" s="60">
        <f>TEXT(B20,"0.0""일""")</f>
        <v/>
      </c>
      <c r="D20" s="64">
        <f>재무상태요약!C29</f>
        <v/>
      </c>
      <c r="E20" s="60">
        <f>TEXT(D20,"0.0""일""")</f>
        <v/>
      </c>
      <c r="F20" s="60" t="inlineStr">
        <is>
          <t>2025말</t>
        </is>
      </c>
      <c r="G20" s="60" t="inlineStr">
        <is>
          <t>↓</t>
        </is>
      </c>
      <c r="H20" s="60" t="inlineStr"/>
    </row>
    <row r="21">
      <c r="A21" s="60" t="inlineStr">
        <is>
          <t>재고보유일수</t>
        </is>
      </c>
      <c r="B21" s="64">
        <f>재무상태요약!D30</f>
        <v/>
      </c>
      <c r="C21" s="60">
        <f>TEXT(B21,"0.0""일""")</f>
        <v/>
      </c>
      <c r="D21" s="64">
        <f>재무상태요약!C30</f>
        <v/>
      </c>
      <c r="E21" s="60">
        <f>TEXT(D21,"0.0""일""")</f>
        <v/>
      </c>
      <c r="F21" s="60" t="inlineStr">
        <is>
          <t>2025말</t>
        </is>
      </c>
      <c r="G21" s="60" t="inlineStr">
        <is>
          <t>↓</t>
        </is>
      </c>
      <c r="H21" s="60" t="inlineStr"/>
    </row>
    <row r="22">
      <c r="A22" s="60" t="inlineStr">
        <is>
          <t>ROE(연환산)</t>
        </is>
      </c>
      <c r="B22" s="62">
        <f>재무상태요약!D33</f>
        <v/>
      </c>
      <c r="C22" s="60">
        <f>TEXT(B22,"0.0%")</f>
        <v/>
      </c>
      <c r="D22" s="62">
        <f>재무상태요약!C33</f>
        <v/>
      </c>
      <c r="E22" s="60">
        <f>TEXT(D22,"0.0%")</f>
        <v/>
      </c>
      <c r="F22" s="60" t="inlineStr">
        <is>
          <t>2025 연간</t>
        </is>
      </c>
      <c r="G22" s="60" t="inlineStr">
        <is>
          <t>↑</t>
        </is>
      </c>
      <c r="H22" s="60" t="inlineStr"/>
    </row>
    <row r="23">
      <c r="A23" s="60" t="inlineStr">
        <is>
          <t>PER (2025 기준)</t>
        </is>
      </c>
      <c r="B23" s="63">
        <f>투자지표!B11</f>
        <v/>
      </c>
      <c r="C23" s="60">
        <f>TEXT(B23,"0.00""배""")</f>
        <v/>
      </c>
      <c r="D23" s="63">
        <f>투자지표!B11</f>
        <v/>
      </c>
      <c r="E23" s="60">
        <f>TEXT(D23,"0.00""배""")</f>
        <v/>
      </c>
      <c r="F23" s="60" t="inlineStr">
        <is>
          <t>동일</t>
        </is>
      </c>
      <c r="G23" s="60" t="inlineStr">
        <is>
          <t>—</t>
        </is>
      </c>
      <c r="H23" s="60" t="inlineStr">
        <is>
          <t>기준 연도를 반드시 함께 쓴다</t>
        </is>
      </c>
    </row>
    <row r="24">
      <c r="A24" s="60" t="inlineStr">
        <is>
          <t>PER (2026 Forward)</t>
        </is>
      </c>
      <c r="B24" s="63">
        <f>투자지표!B19</f>
        <v/>
      </c>
      <c r="C24" s="60">
        <f>TEXT(B24,"0.00""배""")</f>
        <v/>
      </c>
      <c r="D24" s="63">
        <f>투자지표!B11</f>
        <v/>
      </c>
      <c r="E24" s="60">
        <f>TEXT(D24,"0.00""배""")</f>
        <v/>
      </c>
      <c r="F24" s="60" t="inlineStr">
        <is>
          <t>2025 기준 PER</t>
        </is>
      </c>
      <c r="G24" s="60" t="inlineStr">
        <is>
          <t>—</t>
        </is>
      </c>
      <c r="H24" s="60" t="inlineStr">
        <is>
          <t>이익이 줄면 PER은 올라간다</t>
        </is>
      </c>
    </row>
    <row r="25">
      <c r="A25" s="60" t="inlineStr">
        <is>
          <t>PBR</t>
        </is>
      </c>
      <c r="B25" s="63">
        <f>투자지표!B12</f>
        <v/>
      </c>
      <c r="C25" s="60">
        <f>TEXT(B25,"0.00""배""")</f>
        <v/>
      </c>
      <c r="D25" s="63">
        <f>투자지표!B12</f>
        <v/>
      </c>
      <c r="E25" s="60">
        <f>TEXT(D25,"0.00""배""")</f>
        <v/>
      </c>
      <c r="F25" s="60" t="inlineStr">
        <is>
          <t>동일</t>
        </is>
      </c>
      <c r="G25" s="60" t="inlineStr">
        <is>
          <t>—</t>
        </is>
      </c>
      <c r="H25" s="60" t="inlineStr"/>
    </row>
    <row r="26">
      <c r="A26" s="60" t="inlineStr">
        <is>
          <t>환율 Stress 상승(+5%) 영향</t>
        </is>
      </c>
      <c r="B26" s="61">
        <f>환율영향!D19/100000000</f>
        <v/>
      </c>
      <c r="C26" s="60">
        <f>TEXT(B26,"#,##0.0""억""")</f>
        <v/>
      </c>
      <c r="D26" s="61">
        <f>환율영향!H10/100000000</f>
        <v/>
      </c>
      <c r="E26" s="60">
        <f>TEXT(D26,"#,##0.0""억""")</f>
        <v/>
      </c>
      <c r="F26" s="60" t="inlineStr">
        <is>
          <t>9월 월초 대비 실제 영향</t>
        </is>
      </c>
      <c r="G26" s="60" t="inlineStr">
        <is>
          <t>↑</t>
        </is>
      </c>
      <c r="H26" s="60" t="inlineStr">
        <is>
          <t>1차 영향 · 헤지·가격전가 미반영</t>
        </is>
      </c>
    </row>
    <row r="27">
      <c r="A27" s="60" t="inlineStr">
        <is>
          <t>예실 확인 대상 합계</t>
        </is>
      </c>
      <c r="B27" s="61">
        <f>예실플래그!C12/100000000</f>
        <v/>
      </c>
      <c r="C27" s="60">
        <f>TEXT(B27,"#,##0.0""억""")</f>
        <v/>
      </c>
      <c r="D27" s="61" t="n">
        <v>0</v>
      </c>
      <c r="E27" s="60">
        <f>TEXT(D27,"#,##0.0""억""")</f>
        <v/>
      </c>
      <c r="F27" s="60" t="inlineStr">
        <is>
          <t>0</t>
        </is>
      </c>
      <c r="G27" s="60" t="inlineStr">
        <is>
          <t>↓</t>
        </is>
      </c>
      <c r="H27" s="60" t="inlineStr">
        <is>
          <t>[A] 구역 6건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</cols>
  <sheetData>
    <row r="1">
      <c r="A1" s="65" t="inlineStr">
        <is>
          <t>차트 데이터 (1페이지 차트가 참조한다)</t>
        </is>
      </c>
    </row>
    <row r="3">
      <c r="A3" s="66" t="inlineStr">
        <is>
          <t>기간</t>
        </is>
      </c>
      <c r="B3" s="66" t="inlineStr">
        <is>
          <t>매출총이익률</t>
        </is>
      </c>
      <c r="C3" s="66" t="inlineStr">
        <is>
          <t>영업이익률</t>
        </is>
      </c>
    </row>
    <row r="4">
      <c r="A4" t="inlineStr">
        <is>
          <t>2024 연간</t>
        </is>
      </c>
      <c r="B4" s="67">
        <f>손익요약!B19</f>
        <v/>
      </c>
      <c r="C4" s="67">
        <f>손익요약!B20</f>
        <v/>
      </c>
    </row>
    <row r="5">
      <c r="A5" t="inlineStr">
        <is>
          <t>2025 연간</t>
        </is>
      </c>
      <c r="B5" s="67">
        <f>손익요약!C19</f>
        <v/>
      </c>
      <c r="C5" s="67">
        <f>손익요약!C20</f>
        <v/>
      </c>
    </row>
    <row r="6">
      <c r="A6" t="inlineStr">
        <is>
          <t>2025 1~9월</t>
        </is>
      </c>
      <c r="B6" s="67">
        <f>손익요약!D19</f>
        <v/>
      </c>
      <c r="C6" s="67">
        <f>손익요약!D20</f>
        <v/>
      </c>
    </row>
    <row r="7">
      <c r="A7" t="inlineStr">
        <is>
          <t>2026 1~9월</t>
        </is>
      </c>
      <c r="B7" s="67">
        <f>손익요약!E19</f>
        <v/>
      </c>
      <c r="C7" s="67">
        <f>손익요약!E20</f>
        <v/>
      </c>
    </row>
    <row r="10">
      <c r="A10" s="66" t="inlineStr">
        <is>
          <t>구분</t>
        </is>
      </c>
      <c r="B10" s="66" t="inlineStr">
        <is>
          <t>매출원가율</t>
        </is>
      </c>
      <c r="C10" s="66" t="inlineStr">
        <is>
          <t>판관비율</t>
        </is>
      </c>
      <c r="D10" s="66" t="inlineStr">
        <is>
          <t>영업이익률</t>
        </is>
      </c>
    </row>
    <row r="11">
      <c r="A11" t="inlineStr">
        <is>
          <t>2025 1~9월</t>
        </is>
      </c>
      <c r="B11" s="67">
        <f>손익요약!D6/손익요약!D5</f>
        <v/>
      </c>
      <c r="C11" s="67">
        <f>손익요약!D8/손익요약!D5</f>
        <v/>
      </c>
      <c r="D11" s="67">
        <f>손익요약!D9/손익요약!D5</f>
        <v/>
      </c>
    </row>
    <row r="12">
      <c r="A12" t="inlineStr">
        <is>
          <t>2026 1~9월</t>
        </is>
      </c>
      <c r="B12" s="67">
        <f>손익요약!E6/손익요약!E5</f>
        <v/>
      </c>
      <c r="C12" s="67">
        <f>손익요약!E8/손익요약!E5</f>
        <v/>
      </c>
      <c r="D12" s="67">
        <f>손익요약!E9/손익요약!E5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2026-10-07T10:14:26Z</dcterms:created>
  <dcterms:modified xmlns:dcterms="http://purl.org/dc/terms/" xmlns:xsi="http://www.w3.org/2001/XMLSchema-instance" xsi:type="dcterms:W3CDTF">2026-10-07T10:14:26Z</dcterms:modified>
</cp:coreProperties>
</file>